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GPD\Oficina\PEF 2015\Informes trimestrales\PROEXOEES 2015\Trim 07 Oct 2016\"/>
    </mc:Choice>
  </mc:AlternateContent>
  <bookViews>
    <workbookView xWindow="0" yWindow="0" windowWidth="24000" windowHeight="9735" activeTab="1"/>
  </bookViews>
  <sheets>
    <sheet name="3_Fmto InforFinanciero" sheetId="9" r:id="rId1"/>
    <sheet name="3_1 Fmto InforFinancieroDetalle" sheetId="11" r:id="rId2"/>
    <sheet name="Hoja1" sheetId="10" state="hidden" r:id="rId3"/>
  </sheets>
  <definedNames>
    <definedName name="_xlnm.Print_Area" localSheetId="1">'3_1 Fmto InforFinancieroDetalle'!$A$1:$K$104</definedName>
    <definedName name="_xlnm.Print_Area" localSheetId="0">'3_Fmto InforFinanciero'!$A$1:$S$90</definedName>
    <definedName name="_xlnm.Print_Titles" localSheetId="0">'3_Fmto InforFinanciero'!$1:$17</definedName>
  </definedNames>
  <calcPr calcId="152511"/>
</workbook>
</file>

<file path=xl/calcChain.xml><?xml version="1.0" encoding="utf-8"?>
<calcChain xmlns="http://schemas.openxmlformats.org/spreadsheetml/2006/main">
  <c r="N47" i="9" l="1"/>
  <c r="M47" i="9" l="1"/>
  <c r="G41" i="9" l="1"/>
  <c r="G45" i="9"/>
  <c r="G31" i="9"/>
  <c r="G29" i="9"/>
  <c r="I42" i="9"/>
  <c r="I30" i="9"/>
  <c r="I46" i="9"/>
  <c r="I44" i="9"/>
  <c r="I32" i="9"/>
  <c r="G46" i="9" l="1"/>
  <c r="G44" i="9"/>
  <c r="G43" i="9"/>
  <c r="G42" i="9"/>
  <c r="G40" i="9"/>
  <c r="G39" i="9"/>
  <c r="G38" i="9"/>
  <c r="G37" i="9"/>
  <c r="G36" i="9"/>
  <c r="G35" i="9"/>
  <c r="G34" i="9"/>
  <c r="G33" i="9"/>
  <c r="G32" i="9"/>
  <c r="G30" i="9"/>
  <c r="I40" i="9"/>
  <c r="I38" i="9"/>
  <c r="I36" i="9"/>
  <c r="I34" i="9"/>
  <c r="L47" i="9" l="1"/>
  <c r="I80" i="11"/>
  <c r="I79" i="11"/>
  <c r="I78" i="11"/>
  <c r="I77" i="11"/>
  <c r="I76" i="11"/>
  <c r="I75" i="11"/>
  <c r="I74" i="11"/>
  <c r="I73" i="11"/>
  <c r="I72" i="11"/>
  <c r="I62" i="11"/>
  <c r="I61" i="11"/>
  <c r="I60" i="11"/>
  <c r="I59" i="11"/>
  <c r="I58" i="11"/>
  <c r="I57" i="11"/>
  <c r="I56" i="11"/>
  <c r="I55" i="11"/>
  <c r="F14" i="10"/>
  <c r="F9" i="10"/>
  <c r="F7" i="10"/>
  <c r="F4" i="10" l="1"/>
  <c r="I21" i="11"/>
  <c r="I71" i="11" l="1"/>
  <c r="I70" i="11"/>
  <c r="I69" i="11"/>
  <c r="I68" i="11"/>
  <c r="I67" i="11"/>
  <c r="I66" i="11"/>
  <c r="I65" i="11"/>
  <c r="I54" i="11"/>
  <c r="I53" i="11"/>
  <c r="I52" i="11"/>
  <c r="I51" i="11"/>
  <c r="I50" i="11"/>
  <c r="I49" i="11"/>
  <c r="I48" i="11"/>
  <c r="I47" i="11"/>
  <c r="I46" i="11"/>
  <c r="I45" i="11"/>
  <c r="I44" i="11"/>
  <c r="I43" i="11"/>
  <c r="I42" i="11"/>
  <c r="I41" i="11"/>
  <c r="I40" i="11"/>
  <c r="I39" i="11"/>
  <c r="I38" i="11"/>
  <c r="I37" i="11"/>
  <c r="I36" i="11"/>
  <c r="I34" i="11"/>
  <c r="I32" i="11"/>
  <c r="I30" i="11"/>
  <c r="I28" i="11"/>
  <c r="I20" i="11"/>
  <c r="I23" i="11"/>
  <c r="I24" i="11"/>
  <c r="I26" i="11"/>
  <c r="I19" i="11"/>
  <c r="I83" i="11" l="1"/>
  <c r="I47" i="9"/>
  <c r="P40" i="9" l="1"/>
  <c r="Q40" i="9" s="1"/>
  <c r="P39" i="9"/>
  <c r="Q39" i="9" s="1"/>
  <c r="P38" i="9"/>
  <c r="Q38" i="9" s="1"/>
  <c r="P37" i="9"/>
  <c r="Q37" i="9" s="1"/>
  <c r="P36" i="9"/>
  <c r="Q36" i="9" s="1"/>
  <c r="P35" i="9"/>
  <c r="Q35" i="9" s="1"/>
  <c r="P34" i="9"/>
  <c r="Q34" i="9" s="1"/>
  <c r="P33" i="9"/>
  <c r="Q33" i="9" s="1"/>
  <c r="P32" i="9"/>
  <c r="Q32" i="9" s="1"/>
  <c r="P31" i="9"/>
  <c r="Q31" i="9" s="1"/>
  <c r="S39" i="9" l="1"/>
  <c r="R39" i="9"/>
  <c r="S40" i="9"/>
  <c r="R40" i="9"/>
  <c r="R38" i="9"/>
  <c r="S38" i="9"/>
  <c r="R37" i="9"/>
  <c r="S37" i="9"/>
  <c r="R36" i="9"/>
  <c r="S36" i="9"/>
  <c r="R35" i="9"/>
  <c r="S35" i="9"/>
  <c r="R34" i="9"/>
  <c r="S34" i="9"/>
  <c r="R33" i="9"/>
  <c r="S33" i="9"/>
  <c r="S31" i="9"/>
  <c r="R31" i="9"/>
  <c r="S32" i="9"/>
  <c r="R32" i="9"/>
  <c r="K47" i="9"/>
  <c r="P30" i="9" l="1"/>
  <c r="Q30" i="9" s="1"/>
  <c r="P41" i="9"/>
  <c r="Q41" i="9" s="1"/>
  <c r="P42" i="9"/>
  <c r="Q42" i="9" s="1"/>
  <c r="P43" i="9"/>
  <c r="Q43" i="9" s="1"/>
  <c r="P44" i="9"/>
  <c r="Q44" i="9" s="1"/>
  <c r="P45" i="9"/>
  <c r="Q45" i="9" s="1"/>
  <c r="P46" i="9"/>
  <c r="Q46" i="9" s="1"/>
  <c r="P29" i="9"/>
  <c r="Q29" i="9" s="1"/>
  <c r="S46" i="9" l="1"/>
  <c r="R46" i="9"/>
  <c r="S44" i="9"/>
  <c r="R44" i="9"/>
  <c r="S42" i="9"/>
  <c r="R42" i="9"/>
  <c r="S30" i="9"/>
  <c r="R30" i="9"/>
  <c r="S29" i="9"/>
  <c r="R29" i="9"/>
  <c r="S45" i="9"/>
  <c r="R45" i="9"/>
  <c r="S43" i="9"/>
  <c r="R43" i="9"/>
  <c r="S41" i="9"/>
  <c r="R41" i="9"/>
  <c r="O47" i="9"/>
  <c r="P47" i="9" l="1"/>
  <c r="Q47" i="9" s="1"/>
  <c r="G22" i="9"/>
  <c r="G21" i="9"/>
  <c r="D23" i="9"/>
  <c r="E23" i="9"/>
  <c r="F23" i="9"/>
  <c r="C23" i="9"/>
  <c r="R47" i="9" l="1"/>
  <c r="S47" i="9"/>
  <c r="G23" i="9"/>
</calcChain>
</file>

<file path=xl/comments1.xml><?xml version="1.0" encoding="utf-8"?>
<comments xmlns="http://schemas.openxmlformats.org/spreadsheetml/2006/main">
  <authors>
    <author>ARMANDO MELENDEZ ORTEGA</author>
  </authors>
  <commentList>
    <comment ref="E17" authorId="0" shapeId="0">
      <text>
        <r>
          <rPr>
            <b/>
            <sz val="8"/>
            <color indexed="81"/>
            <rFont val="Tahoma"/>
            <family val="2"/>
          </rPr>
          <t>1. Equipamiento
2. Infraestructura académica (bienes muebles)
3. Materiales
4. Construcción</t>
        </r>
      </text>
    </comment>
  </commentList>
</comments>
</file>

<file path=xl/sharedStrings.xml><?xml version="1.0" encoding="utf-8"?>
<sst xmlns="http://schemas.openxmlformats.org/spreadsheetml/2006/main" count="676" uniqueCount="309">
  <si>
    <t>SUBSECRETARÍA DE EDUCACIÓN SUPERIOR</t>
  </si>
  <si>
    <t>DIRECCIÓN GENERAL DE EDUCACIÓN SUPERIOR UNIVERSITARIA</t>
  </si>
  <si>
    <t>MONTO POR EJERCER</t>
  </si>
  <si>
    <t>GRAN TOTAL</t>
  </si>
  <si>
    <t>DD/MM/AÑO</t>
  </si>
  <si>
    <t>No.</t>
  </si>
  <si>
    <t>1o.
15 de abril</t>
  </si>
  <si>
    <t>2o.
15 de julio</t>
  </si>
  <si>
    <t>3o.
15 de octubre</t>
  </si>
  <si>
    <t>Objetivo Particular</t>
  </si>
  <si>
    <t>Meta</t>
  </si>
  <si>
    <t>Dirección de Planeación y Evaluación</t>
  </si>
  <si>
    <t>Fecha de actualización:</t>
  </si>
  <si>
    <t>% de Avance del monto asignado</t>
  </si>
  <si>
    <t>SEGUIMIENTO DE INFORME FINANCIERO</t>
  </si>
  <si>
    <t>Ejercicio Fiscal Reportado</t>
  </si>
  <si>
    <t>Trimestre</t>
  </si>
  <si>
    <t>Monto Ejercido</t>
  </si>
  <si>
    <t>TOTAL</t>
  </si>
  <si>
    <t>LA INFORMACIÓN CONTENIDA EN ESTE FORMATO Y LA DOCUMENTACIÓN FUENTE, SON RESPONSABILIDAD DE LA INSTITUCIÓN QUIEN LA RESGUARDARA PARA CULQUIER ACLARACIÓN A LAS INSTITUCIONES  DE FISCALIZACIÓN, CAMARA DE DIPUTADOS DEL H.CONGRESO DE LA UNIÓN Y SEP ENTRE OTROS. ESTA INFORMACIÓN DEBE COINCIDIR CON LA PUBLICADA EN LA PÁGINA WEB DE LA INSTITUCIÓN, LA CUAL, AL IGUAL QUE LA IMPRESA DEBERÁ ESTAR DEBIDAMENTE FIRMADA POR LOS FUNCIONARIOS CORRESPONDIENTES DE LA INSTITUCIÓN.</t>
  </si>
  <si>
    <t>NOTA: 
La información proporcionada en éste Formato, en lo referente a los objetivos, metas y acciones para el logro del objetivo general descrito, así como al monto asignado en cada uno de los rubros, deberá ser consistente con el proyecto original apoyado, o en su caso, al proyecto ajustado y a los informes financieros reportados en trimestres anteriores. Asimismo, el monto asignado deberá corresponder al referido en el Convenio de colaboración correpondiente y los montos reportados en cada uno de los trimestres no deben ser acumulativos, sino deben reflejar el gasto específico de cada periodo en particular.</t>
  </si>
  <si>
    <t>No. Acción</t>
  </si>
  <si>
    <t>R.F.C.</t>
  </si>
  <si>
    <t>No. de Folio</t>
  </si>
  <si>
    <t>Documento de Pago</t>
  </si>
  <si>
    <t>Costo Unitario</t>
  </si>
  <si>
    <t>Costo Total</t>
  </si>
  <si>
    <t>Tipo de Documento de Pago</t>
  </si>
  <si>
    <t>Monto por ejercer</t>
  </si>
  <si>
    <t>Cantidad</t>
  </si>
  <si>
    <t>Descripción de Obra (Construcción), Bienes o Servicios en Documento de Pago</t>
  </si>
  <si>
    <t>Obra (Construcción), Bienes o Servicios por  Adquirir</t>
  </si>
  <si>
    <t>Obra (Construcción), Bienes o Servicios Adquiridos</t>
  </si>
  <si>
    <t>Total</t>
  </si>
  <si>
    <t>(En Pesos)</t>
  </si>
  <si>
    <t>Equipamiento</t>
  </si>
  <si>
    <t>Nombre del Programa: Programa de Expansión en la Oferta Educativa en Educación Media Superior y Superior (Educación Superior)</t>
  </si>
  <si>
    <t>Rubro/Modalidad</t>
  </si>
  <si>
    <t>Modalidad A</t>
  </si>
  <si>
    <t>Modalidad B</t>
  </si>
  <si>
    <t>Modalidad C</t>
  </si>
  <si>
    <t>Modalidad D</t>
  </si>
  <si>
    <t>Obra</t>
  </si>
  <si>
    <t>- 3  Formato Informe Financiero V -</t>
  </si>
  <si>
    <t>- 3 .1  Formato Informe Financiero V -</t>
  </si>
  <si>
    <t>Costo total del Proyecto 2015
(Por rubro y Modalidad)</t>
  </si>
  <si>
    <t>Rubro</t>
  </si>
  <si>
    <t>Recurso total asignado 2015</t>
  </si>
  <si>
    <t>Monto asignado por Rubro</t>
  </si>
  <si>
    <t>NOTA: 
La información proporcionada en éste Formato, en lo referente a los objetivos, metas y acciones para el logro del objetivo general descrito, así como al monto asignado en cada uno de los rubros, deberá ser consistente con el proyecto original apoyado, o en su caso, al proyecto ajustado y a los informes financieros reportados en trimestres anteriores. Asimismo, el monto asignado deberá corresponder al referido en el Convenio de colaboración correspondiente y los montos reportados en cada uno de los trimestres no deben ser acumulativos, por lo que deben reflejar el gasto específico de cada periodo en particular.</t>
  </si>
  <si>
    <t>LA INFORMACIÓN CONTENIDA EN ESTE FORMATO Y LA DOCUMENTACIÓN FUENTE, SON RESPONSABILIDAD DE LA INSTITUCIÓN QUIEN LA RESGUARDARÁ PARA CUALQUIER ACLARACIÓN A LAS INSTITUCIONES  DE FISCALIZACIÓN, CÁMARA DE DIPUTADOS DEL H. CONGRESO DE LA UNIÓN Y SEP ENTRE OTROS. ESTA INFORMACIÓN DEBE COINCIDIR CON LA PUBLICADA EN LA PÁGINA WEB DE LA INSTITUCIÓN, LA CUAL, AL IGUAL QUE LA IMPRESA TIENE QUE ESTAR DEBIDAMENTE FIRMADA POR LOS FUNCIONARIOS CORRESPONDIENTES DE LA INSTITUCIÓN.</t>
  </si>
  <si>
    <t>Cantidad / faltantes por adqurir</t>
  </si>
  <si>
    <t>Objeto de Gasto</t>
  </si>
  <si>
    <t>CONSIDERACIONES GENERALES</t>
  </si>
  <si>
    <t>INFORME TÉCNICO
Incluirse el listado de las Obras realizadas con recursos del ProExOEES 2015 indicando su avance físico y financiero.</t>
  </si>
  <si>
    <t>INFORME PORMENORIZADO DEL ALCANCE DE METAS (Impacto Académico)
Presentarse el reporte de la meta académica alcanzada por la institución en el incremento de la matrícula obtenida por programa educativo beneficiado con la ejecución del Proyecto Ajustado apoyado con el ProExOEES 2015.</t>
  </si>
  <si>
    <t>Monto ejercido en 2015</t>
  </si>
  <si>
    <t>Monto reportado en 2016
Trimestres</t>
  </si>
  <si>
    <t>TOTAL DEL MONTO EJERCIDO 2016</t>
  </si>
  <si>
    <t>Número y descripción de cada Acción</t>
  </si>
  <si>
    <t>4o. 
15 de enero 2017</t>
  </si>
  <si>
    <t>TOTAL EJERCIDO ACUMULADO</t>
  </si>
  <si>
    <t>Nombre de la Institución: Universidad Autónoma de Aguascalientes</t>
  </si>
  <si>
    <t>Nombre del Proyecto General: Fortalecimiento de la infraestructura del nuevo Campus de la Universidad Autónoma de Aguascalientes para la atención del incremento y diversificación de la oferta educativa.</t>
  </si>
  <si>
    <t>Objetivo General: Habilitar los espacios académicos e instalaciones necesarias para ofrecer a sus estudiantes las condiciones propicias para su habilitación técnica en el desarrollo de su profesión.</t>
  </si>
  <si>
    <t>Habilitar las instalaciones necesarias para atender la matrícula de los programas de nueva creación.</t>
  </si>
  <si>
    <t>1.1.- Habilitar los espacios académicos orientados al desarrollo de las cátedras de los programas de  Ingeniería Biomédica, Automotriz, Diseño Mecánico, Logística Empresarial, Energías Renovables, Agronegocios, Robótica, Manufactura y Automatización Industrial y Administración y Gestión Fiscal de PyMES.</t>
  </si>
  <si>
    <t>1.2.- Habilitar los espacios académicos orientados al desarrollo práctico del estudiante, laboratorios y talleres para las carreras de Ingeniería Biomédica y  Energías Renovables.</t>
  </si>
  <si>
    <t>1.3.- Habilitar los espacios académicos orientados al desarrollo práctico del estudiante, laboratorios y talleres para las carreras de Ingeniería en Energías Renovables y Agronegocios.</t>
  </si>
  <si>
    <t>1.6 Habilitar el equipamiento necesario para el apoyo la docencia de la Licenciatura en Artes Cinematográficas y Audiovisuales de nueva creación.</t>
  </si>
  <si>
    <t>1.1.2</t>
  </si>
  <si>
    <t>1.2.1</t>
  </si>
  <si>
    <t>1.2.2</t>
  </si>
  <si>
    <t>1.2.3</t>
  </si>
  <si>
    <t>1.2.4</t>
  </si>
  <si>
    <t>1.3.1</t>
  </si>
  <si>
    <t>1.6.1</t>
  </si>
  <si>
    <t>1.6.2</t>
  </si>
  <si>
    <t>1.1.1 Adquirir el mobiliario (sillas tipo Campus Sur) necesario para un módulo de aulas en el Campus Sur (11 aulas) uniformando el concepto del Campus.</t>
  </si>
  <si>
    <t>1.1.2 Adquirir las pantallas inteligentes para habilitar un módulo de aulas (11) de acuerdo al programa de Tecnologías para la Educación implementado en el resto del Campus Sur.</t>
  </si>
  <si>
    <t>1.2.1 Adquirir un espectrofotómetro de absorción atómica.</t>
  </si>
  <si>
    <t>1.2.2 Adquirir un Cromatógrafo de gases.</t>
  </si>
  <si>
    <t>1.2.3 Adquisición de un Upgrade laser (405) para microscopía confocal espectral.</t>
  </si>
  <si>
    <t>1.2.4 Adquisición de microscopio de Epifluorescencia modelo OMAX.</t>
  </si>
  <si>
    <t>1.3.1 Adqusición de Equipo de rayos X y digitalizador de imágenes.</t>
  </si>
  <si>
    <t>1.6.2 Licenciamiento y equipo para el diseño, producción y edición de cine, foto, guión, montaje, etc.</t>
  </si>
  <si>
    <t>Para el ciclo escolar 2015-2016 se tenía una meta de 2,463 alumnos inscritos, 521 alumnos más que el ciclo anterior 2014-2015 con 1,942 alumnos con un crecimiento del 26.80%. La meta alcanzada para este ciclo escolar 2015-2016 fue de 2,206 alumnos inscritos, que corresponde a un 13.59% de crecimiento, 264 alumnos más que el ciclo escolar inmediato anterior; a pesar de que para este ciclo escolar 2015-2016 se tuvo un total de 794 inscritos en 1er ingreso (sólo en los PE que se solicitó apoyo), pero el porcentaje de deserción y abandono temprano fue más alto de lo que se esperaba afectando de esta manera el logro de la meta pactada. Es importante también puntualizar que 6 de los 10 programas educativos que están en consolidación son ingenierías, lo que agudiza el problema de retención de los alumnos.</t>
  </si>
  <si>
    <t>NO APLICA</t>
  </si>
  <si>
    <t>DIRECTORA GENERAL DE FINANZAS</t>
  </si>
  <si>
    <t>M. EN F. NATALIA MAGDALENO RAMÍREZ</t>
  </si>
  <si>
    <t>RECTOR</t>
  </si>
  <si>
    <t>M. EN A. JOSÉ ANTONIO MARTÍNEZ MURILLO</t>
  </si>
  <si>
    <t>M. EN ADMÓN. MARIO ANDRADE CERVANTES</t>
  </si>
  <si>
    <t>C.P. HÉCTOR EMILIO RUELAS DE LUNA</t>
  </si>
  <si>
    <t>RESPONSABLE DEL ÓRGANO INTERNO DE CONTROL, (CONTRALORÍA)</t>
  </si>
  <si>
    <t>RESPONSABLE DEL ORGANO INTERNO DE CONTROL, (CONTRALORIA)</t>
  </si>
  <si>
    <t xml:space="preserve">DIRECTOR GENERAL DE PLANEACIÓN Y DESARROLLO </t>
  </si>
  <si>
    <t>1.1.1</t>
  </si>
  <si>
    <t>Factura</t>
  </si>
  <si>
    <t>OAG900214B1A</t>
  </si>
  <si>
    <t>A1744</t>
  </si>
  <si>
    <t>A1742</t>
  </si>
  <si>
    <t>Pupitres especiales para Campus Sur</t>
  </si>
  <si>
    <t>2015-44920</t>
  </si>
  <si>
    <t>2015-44925</t>
  </si>
  <si>
    <t>2015-41275</t>
  </si>
  <si>
    <t>2015-41285</t>
  </si>
  <si>
    <t>2015-41365</t>
  </si>
  <si>
    <t>2015-43454</t>
  </si>
  <si>
    <t>2015-43456</t>
  </si>
  <si>
    <t>2015-43457</t>
  </si>
  <si>
    <t>2015-43927</t>
  </si>
  <si>
    <t>2015-41293</t>
  </si>
  <si>
    <t>2015-41295</t>
  </si>
  <si>
    <t>2015-41298</t>
  </si>
  <si>
    <t>2015-41299</t>
  </si>
  <si>
    <t>2015-41307</t>
  </si>
  <si>
    <t>2015-41321</t>
  </si>
  <si>
    <t>2015-41323</t>
  </si>
  <si>
    <t>2015-41329</t>
  </si>
  <si>
    <t>2015-41335</t>
  </si>
  <si>
    <t>2015-41339</t>
  </si>
  <si>
    <t>2015-41344</t>
  </si>
  <si>
    <t>2015-41431</t>
  </si>
  <si>
    <t>2015-41314</t>
  </si>
  <si>
    <t>2015-41317</t>
  </si>
  <si>
    <t>2015-44855</t>
  </si>
  <si>
    <t>2015-44835</t>
  </si>
  <si>
    <t>2015-45214</t>
  </si>
  <si>
    <t>2015-42682</t>
  </si>
  <si>
    <t>2015-41429</t>
  </si>
  <si>
    <t>VAMG640229RT6</t>
  </si>
  <si>
    <t>A3340</t>
  </si>
  <si>
    <t>Planet Waves Classic Series XLR Microphone Cable, 10 feet</t>
  </si>
  <si>
    <t>CMV970129867</t>
  </si>
  <si>
    <t>A2482</t>
  </si>
  <si>
    <t>Monster Cable Classic XLR Microphone Cable 20 ft.</t>
  </si>
  <si>
    <t>A3341</t>
  </si>
  <si>
    <t>DIRL590805LC2</t>
  </si>
  <si>
    <t>FU226015</t>
  </si>
  <si>
    <t>Clavijas Trifásicas</t>
  </si>
  <si>
    <t>FU226016</t>
  </si>
  <si>
    <t>Cable #12</t>
  </si>
  <si>
    <t>FU226017</t>
  </si>
  <si>
    <t>Rollo BELDEN de 305 m para video</t>
  </si>
  <si>
    <t>CEA951208DF2</t>
  </si>
  <si>
    <t>FAGC200864</t>
  </si>
  <si>
    <t>Conectores SDI (Paquetes de 5)</t>
  </si>
  <si>
    <t>A3345</t>
  </si>
  <si>
    <t xml:space="preserve">Sennheiser MD 421-II Microphone </t>
  </si>
  <si>
    <t>CMS860625ECA</t>
  </si>
  <si>
    <t>FA5116</t>
  </si>
  <si>
    <t xml:space="preserve">Microfono para Instrumento Shure SM57 </t>
  </si>
  <si>
    <t>FA5114</t>
  </si>
  <si>
    <t>SHURE SM57-LC INS/VOC DINÁMICO CARDIOIDE</t>
  </si>
  <si>
    <t>GME100903AJ1</t>
  </si>
  <si>
    <t>AG906</t>
  </si>
  <si>
    <t>Grabadora de audio</t>
  </si>
  <si>
    <t>AG907</t>
  </si>
  <si>
    <t>Kit Rode para microfonía tipo boom</t>
  </si>
  <si>
    <t>A2481</t>
  </si>
  <si>
    <t>Behringer HA8000 Amplificador para audífonos 8 ch</t>
  </si>
  <si>
    <t>A3338</t>
  </si>
  <si>
    <t>Audífonos Beyerdynamic DT 880 Headphones</t>
  </si>
  <si>
    <t>A3343</t>
  </si>
  <si>
    <t>Audífonos Beyerdynamic DT 770 PRO, 250 ohms</t>
  </si>
  <si>
    <t>A2491</t>
  </si>
  <si>
    <t>ATRIL para micrófonos HERCULES MS632B</t>
  </si>
  <si>
    <t>FA5115</t>
  </si>
  <si>
    <t>Hercules MS533B Hideaway Boom Stand</t>
  </si>
  <si>
    <t>A3339</t>
  </si>
  <si>
    <t>Micrófono Rode NT5</t>
  </si>
  <si>
    <t>A3342</t>
  </si>
  <si>
    <t>Caña tipo boom para micrófonía</t>
  </si>
  <si>
    <t>AG878</t>
  </si>
  <si>
    <t>Disco duro 3 TB</t>
  </si>
  <si>
    <t>AG918</t>
  </si>
  <si>
    <t>SanDisk - 240GB Extreme Pro Solid State Drive</t>
  </si>
  <si>
    <t>PSM1312207TA</t>
  </si>
  <si>
    <t>Computadoras iMac de escritorio</t>
  </si>
  <si>
    <t>FAGC201200</t>
  </si>
  <si>
    <t>Regulador 1000w con UPS</t>
  </si>
  <si>
    <t>A2644</t>
  </si>
  <si>
    <t>LAAJ790620BUA</t>
  </si>
  <si>
    <t>A1261</t>
  </si>
  <si>
    <t>PINTARRON DE PEDESTAL MOVIBLE CON MARCO EN ALUMINIO</t>
  </si>
  <si>
    <t>CSA940423JA7</t>
  </si>
  <si>
    <t>F6333</t>
  </si>
  <si>
    <t>Software de edición de fotografía Abobe Photoshop Lightroom</t>
  </si>
  <si>
    <t>Folio CEP</t>
  </si>
  <si>
    <t>Concepto</t>
  </si>
  <si>
    <t>Estado</t>
  </si>
  <si>
    <t>CH o T</t>
  </si>
  <si>
    <t>Monto del pedido</t>
  </si>
  <si>
    <t>16 pupitres especiales para Campus Sur</t>
  </si>
  <si>
    <t>Recepción terminada</t>
  </si>
  <si>
    <t>Generado</t>
  </si>
  <si>
    <t>450 pupitres para Campus Sur</t>
  </si>
  <si>
    <t>2015-44060</t>
  </si>
  <si>
    <t>11 Pantallas inteligentes para el Campus Sur</t>
  </si>
  <si>
    <t>2015-44922</t>
  </si>
  <si>
    <t>1 pantalla inteligente 65" para Campus Sur</t>
  </si>
  <si>
    <t>2015-43875</t>
  </si>
  <si>
    <t>EQUIPO DE RAYOS X Y DIGITALIZADOR</t>
  </si>
  <si>
    <t>2015-45076</t>
  </si>
  <si>
    <t>Espectofotómetro de absorción atómica</t>
  </si>
  <si>
    <t>2015-45078</t>
  </si>
  <si>
    <t>2015-45079</t>
  </si>
  <si>
    <t>2015-45080</t>
  </si>
  <si>
    <t>2015-45003</t>
  </si>
  <si>
    <t>Equipo profesional de audio</t>
  </si>
  <si>
    <t>2015-45008</t>
  </si>
  <si>
    <t>Kit de Ruedas para rieles rectos (dolly)</t>
  </si>
  <si>
    <t>Concluido</t>
  </si>
  <si>
    <t>T</t>
  </si>
  <si>
    <t>2015-41291</t>
  </si>
  <si>
    <t>Mogami Gold Studio XLR Male to XLR</t>
  </si>
  <si>
    <t>cable #12</t>
  </si>
  <si>
    <t>30 Conectores SDI</t>
  </si>
  <si>
    <t>2015-43934</t>
  </si>
  <si>
    <t>CABLE SINCRONIZADOR DE LUCES CON CÁMARA CANON Nero trigger pc sync cable for flash units plus x 10</t>
  </si>
  <si>
    <t>2015-45044</t>
  </si>
  <si>
    <t>CONVERTIDOR DE LENTES NIKON FotodioX Nikon F Pro para cámara CANON 5D Mark III</t>
  </si>
  <si>
    <t>2015-43928</t>
  </si>
  <si>
    <t>Tarjeta de captura ULTRA STUDIO Black Magic</t>
  </si>
  <si>
    <t>Sennheiser MD 421-II Microphone</t>
  </si>
  <si>
    <t>Microfono para Instrumento Shure SM57</t>
  </si>
  <si>
    <t>2015-41343</t>
  </si>
  <si>
    <t>Rode NT4 Stereo Condenser Microphone</t>
  </si>
  <si>
    <t>2015-41430</t>
  </si>
  <si>
    <t>Tripie combo tatu</t>
  </si>
  <si>
    <t>2015-42684</t>
  </si>
  <si>
    <t>Avid MBOX PRO 9900-65137-00 MBOX 3 PRO (HARDWARE ONLY)</t>
  </si>
  <si>
    <t>2015-43248</t>
  </si>
  <si>
    <t>convertidor de lentes Marca Karl Zeiss para cámara Canon 5D MarkIII</t>
  </si>
  <si>
    <t>2015-43463</t>
  </si>
  <si>
    <t>EQUIPO DE INTERCOMUNICADORES</t>
  </si>
  <si>
    <t>CANCELADO</t>
  </si>
  <si>
    <t>2015-43547</t>
  </si>
  <si>
    <t>2015-43929</t>
  </si>
  <si>
    <t>EQUIPO PARA ESTUDIO DE TV Rack</t>
  </si>
  <si>
    <t>2015-43931</t>
  </si>
  <si>
    <t>SWITCHER ATM BLACK MAGIC</t>
  </si>
  <si>
    <t>2015-44762</t>
  </si>
  <si>
    <t>Blackmagic Design Smartscope Duo 4K Rack Mounted Dual 6G-SDI Monitors</t>
  </si>
  <si>
    <t>2015-45005</t>
  </si>
  <si>
    <t>Distribuidor HDMI</t>
  </si>
  <si>
    <t>2015-45196</t>
  </si>
  <si>
    <t>SISTEMA INALAMBRICO DE SOLAPA C/RECEPTOR-TRASMISOR-SOLAPA UHF</t>
  </si>
  <si>
    <t>MICROFONOS</t>
  </si>
  <si>
    <t>2015-44856</t>
  </si>
  <si>
    <t>Software para efectos especiales, marca Adobe, modelo After Effects</t>
  </si>
  <si>
    <t>2015-44857</t>
  </si>
  <si>
    <t>Software para escritura de guiones Final Draft</t>
  </si>
  <si>
    <t>A1821</t>
  </si>
  <si>
    <t>Pantallas inteligentes para el Campus Sur</t>
  </si>
  <si>
    <t>ISA020104CQA</t>
  </si>
  <si>
    <t>CFDi3110</t>
  </si>
  <si>
    <t>Pantalla inteligente 65" para Campus Sur</t>
  </si>
  <si>
    <t>CFDi3111</t>
  </si>
  <si>
    <t>Equipo de rayos X y digitalizador</t>
  </si>
  <si>
    <t>REM8810176J7</t>
  </si>
  <si>
    <t>FD-2840</t>
  </si>
  <si>
    <t>Cromatógrafo de gases</t>
  </si>
  <si>
    <t>Upgrade laser para microscopia confocal espectral</t>
  </si>
  <si>
    <t>Microscopio de epifluorescencia</t>
  </si>
  <si>
    <t>ARE8312231N8</t>
  </si>
  <si>
    <t xml:space="preserve">Upgrade laser para microscopia confocal espectral </t>
  </si>
  <si>
    <t>SMI110328UW9</t>
  </si>
  <si>
    <t>PNN0006086K6</t>
  </si>
  <si>
    <t>1.6.1 Adquisición de equipo audiovisual y fotográfico.</t>
  </si>
  <si>
    <t>Equipo profesional de audio para visionado de material audiovisual</t>
  </si>
  <si>
    <t>A3799</t>
  </si>
  <si>
    <t>VID850330QL2</t>
  </si>
  <si>
    <t>S4404</t>
  </si>
  <si>
    <t>A3755</t>
  </si>
  <si>
    <t>Cable sincronizador de luces con cámara Canon Nero trigger pc sync cable for flash units plus x 10</t>
  </si>
  <si>
    <t>01125EAC-D98A-4510-9</t>
  </si>
  <si>
    <t>MAB100908JW5</t>
  </si>
  <si>
    <t>Convertidor de lentes NIKON FotodioX Nikon F Pro para cámara CANON 5D Mark III</t>
  </si>
  <si>
    <t xml:space="preserve">55632BFF-622A-4C15-8910-F6B6E5CF72E0 </t>
  </si>
  <si>
    <t>VID080507KB0</t>
  </si>
  <si>
    <t>Convertidor de lentes Marca Karl Zeiss para cámara Canon 5D MarkIII</t>
  </si>
  <si>
    <t>AG1025</t>
  </si>
  <si>
    <t>Pintarrón de pedestal movible con marco en aluminio</t>
  </si>
  <si>
    <t>Kit de micrófonos</t>
  </si>
  <si>
    <t xml:space="preserve">A0A42BD7-589E-411B-8C23-E54C08F47C61 </t>
  </si>
  <si>
    <t xml:space="preserve">MAB100908JW5 </t>
  </si>
  <si>
    <t>Avid MBOX PRO 9900-65137-00 MBOX 3 PRO (Hardware only)</t>
  </si>
  <si>
    <t>GOS1302065E3</t>
  </si>
  <si>
    <t>AG1030</t>
  </si>
  <si>
    <t>Equipo de intercomunicadores con diadema</t>
  </si>
  <si>
    <t>Equipo para estudio de TV Rack</t>
  </si>
  <si>
    <t xml:space="preserve">6AB3298A-D1E0-44B6-BCA3-6568778215F8 </t>
  </si>
  <si>
    <t>Switcher ATM BLACK MAGIC</t>
  </si>
  <si>
    <t>FAGC203130</t>
  </si>
  <si>
    <t>SPH020211R53</t>
  </si>
  <si>
    <t>G1543</t>
  </si>
  <si>
    <t>G1530</t>
  </si>
  <si>
    <t>De la Acción:</t>
  </si>
  <si>
    <t>A la Acción</t>
  </si>
  <si>
    <t>Monto</t>
  </si>
  <si>
    <t>Se realizaron traspasos entre las acciones del proyecto con el fin de poder completar la adquisición de los equipos, bienes muebles y materiales autorizados en el mismo. Se detallan a continuación dichos movimientos:</t>
  </si>
  <si>
    <t>Los productos financieros generados por mes, fueron reintegrados a la TESOFE el día 14 de septiembre de 2016 por medio de 08 transferencias electrónicas a través de la institución bancaria BBVA, S.A., INSTITUCIÓN DE BANCA MÚLTIPLE, las cuales suman en total la cantidad de $ 1,430.00</t>
  </si>
  <si>
    <t>El reintegro a la TESOFE, de recursos no ejercidos, fue realizado el día 26 de agosto de 2016 por medio de una transferencia electrónica a través de la institución bancaria BBVA, S.A., INSTITUCIÓN DE BANCA MÚLTIPLE.</t>
  </si>
  <si>
    <t>Reintegro a la Tesorería de la Federación</t>
  </si>
  <si>
    <t>TESOFE</t>
  </si>
  <si>
    <t>Al cierre del ejercicio se aplicó la cantidad de $ 6´385,214.88, el monto no aplicado (saldo), por la cantidad de $ 18,630.12, se reintegró a la Tesorería de la Federación (TESOFE).</t>
  </si>
  <si>
    <t>Cabe señalar que de igual forma los productos financieros fueron reintegrados a la TESOFE, con lo cual se informa que el recurso autorizado fue ejercido y comprobado en su totalidad, concluyendo así el desarrollo del proyecto.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</si>
</sst>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Red]\-&quot;$&quot;#,##0.00"/>
    <numFmt numFmtId="44" formatCode="_-&quot;$&quot;* #,##0.00_-;\-&quot;$&quot;* #,##0.00_-;_-&quot;$&quot;* &quot;-&quot;??_-;_-@_-"/>
    <numFmt numFmtId="43" formatCode="_-* #,##0.00_-;\-* #,##0.00_-;_-* &quot;-&quot;??_-;_-@_-"/>
    <numFmt numFmtId="164" formatCode="_-* #,##0.00\ &quot;€&quot;_-;\-* #,##0.00\ &quot;€&quot;_-;_-* &quot;-&quot;??\ &quot;€&quot;_-;_-@_-"/>
    <numFmt numFmtId="165" formatCode="_-[$$-80A]* #,##0.00_-;\-[$$-80A]* #,##0.00_-;_-[$$-80A]* &quot;-&quot;??_-;_-@_-"/>
    <numFmt numFmtId="166" formatCode="#,##0.0"/>
  </numFmts>
  <fonts count="21">
    <font>
      <sz val="11"/>
      <color theme="1"/>
      <name val="Calibri"/>
      <family val="2"/>
      <scheme val="minor"/>
    </font>
    <font>
      <sz val="11"/>
      <color theme="1"/>
      <name val="Calibri"/>
      <family val="2"/>
      <scheme val="minor"/>
    </font>
    <font>
      <b/>
      <sz val="8"/>
      <color indexed="81"/>
      <name val="Tahoma"/>
      <family val="2"/>
    </font>
    <font>
      <sz val="10"/>
      <color indexed="8"/>
      <name val="Arial"/>
      <family val="2"/>
    </font>
    <font>
      <b/>
      <sz val="11"/>
      <color theme="1"/>
      <name val="Soberana Sans"/>
      <family val="3"/>
    </font>
    <font>
      <sz val="11"/>
      <color theme="1"/>
      <name val="Soberana Sans"/>
      <family val="3"/>
    </font>
    <font>
      <b/>
      <sz val="10"/>
      <name val="Soberana Sans"/>
      <family val="3"/>
    </font>
    <font>
      <b/>
      <sz val="9"/>
      <name val="Soberana Sans"/>
      <family val="3"/>
    </font>
    <font>
      <b/>
      <sz val="9"/>
      <color theme="1"/>
      <name val="Soberana Sans"/>
      <family val="3"/>
    </font>
    <font>
      <sz val="8"/>
      <color theme="1"/>
      <name val="Soberana Sans"/>
      <family val="3"/>
    </font>
    <font>
      <b/>
      <sz val="8"/>
      <color theme="1"/>
      <name val="Soberana Sans"/>
      <family val="3"/>
    </font>
    <font>
      <b/>
      <sz val="8"/>
      <name val="Soberana Sans"/>
      <family val="3"/>
    </font>
    <font>
      <b/>
      <sz val="8"/>
      <color rgb="FFFF0000"/>
      <name val="Soberana Sans"/>
      <family val="3"/>
    </font>
    <font>
      <sz val="11"/>
      <name val="Soberana Sans"/>
      <family val="3"/>
    </font>
    <font>
      <b/>
      <sz val="11"/>
      <name val="Soberana Sans"/>
      <family val="3"/>
    </font>
    <font>
      <sz val="8"/>
      <name val="Soberana Sans"/>
      <family val="3"/>
    </font>
    <font>
      <sz val="10"/>
      <color theme="1"/>
      <name val="Soberana Sans"/>
      <family val="3"/>
    </font>
    <font>
      <b/>
      <sz val="10"/>
      <color theme="1"/>
      <name val="Soberana Sans"/>
      <family val="3"/>
    </font>
    <font>
      <sz val="12"/>
      <color theme="1"/>
      <name val="Symbol"/>
      <family val="1"/>
      <charset val="2"/>
    </font>
    <font>
      <b/>
      <sz val="8"/>
      <color theme="1"/>
      <name val="Soberana Sans"/>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style="thin">
        <color theme="2" tint="-0.499984740745262"/>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medium">
        <color indexed="64"/>
      </bottom>
      <diagonal/>
    </border>
  </borders>
  <cellStyleXfs count="6">
    <xf numFmtId="0" fontId="0" fillId="0" borderId="0"/>
    <xf numFmtId="164" fontId="1" fillId="0" borderId="0" applyFont="0" applyFill="0" applyBorder="0" applyAlignment="0" applyProtection="0"/>
    <xf numFmtId="44" fontId="1" fillId="0" borderId="0" applyFont="0" applyFill="0" applyBorder="0" applyAlignment="0" applyProtection="0"/>
    <xf numFmtId="0" fontId="3" fillId="0" borderId="0"/>
    <xf numFmtId="43" fontId="1" fillId="0" borderId="0" applyFont="0" applyFill="0" applyBorder="0" applyAlignment="0" applyProtection="0"/>
    <xf numFmtId="9" fontId="1" fillId="0" borderId="0" applyFont="0" applyFill="0" applyBorder="0" applyAlignment="0" applyProtection="0"/>
  </cellStyleXfs>
  <cellXfs count="242">
    <xf numFmtId="0" fontId="0" fillId="0" borderId="0" xfId="0"/>
    <xf numFmtId="0" fontId="4" fillId="0" borderId="0" xfId="0" quotePrefix="1" applyFont="1" applyAlignment="1">
      <alignment vertical="center"/>
    </xf>
    <xf numFmtId="0" fontId="4" fillId="0" borderId="0" xfId="0" applyFont="1" applyAlignment="1">
      <alignment vertical="center"/>
    </xf>
    <xf numFmtId="0" fontId="5" fillId="0" borderId="0" xfId="0" applyFont="1" applyAlignment="1">
      <alignment vertical="center"/>
    </xf>
    <xf numFmtId="0" fontId="9" fillId="0" borderId="0" xfId="0" applyFont="1" applyAlignment="1">
      <alignment vertical="center"/>
    </xf>
    <xf numFmtId="0" fontId="9" fillId="0" borderId="0" xfId="0" applyFont="1" applyBorder="1" applyAlignment="1">
      <alignment vertical="center"/>
    </xf>
    <xf numFmtId="0" fontId="10" fillId="0" borderId="2" xfId="0" applyFont="1" applyBorder="1" applyAlignment="1">
      <alignment vertical="center"/>
    </xf>
    <xf numFmtId="0" fontId="9" fillId="0" borderId="2" xfId="0" applyFont="1" applyBorder="1" applyAlignment="1">
      <alignment vertical="center"/>
    </xf>
    <xf numFmtId="0" fontId="9" fillId="0" borderId="4" xfId="0" applyFont="1" applyBorder="1" applyAlignment="1">
      <alignment vertical="center"/>
    </xf>
    <xf numFmtId="0" fontId="10" fillId="0" borderId="1" xfId="0" applyFont="1" applyBorder="1" applyAlignment="1">
      <alignment horizontal="center" vertical="center"/>
    </xf>
    <xf numFmtId="0" fontId="9" fillId="0" borderId="0" xfId="0" applyFont="1" applyBorder="1" applyAlignment="1">
      <alignment vertical="center" wrapText="1"/>
    </xf>
    <xf numFmtId="0" fontId="10" fillId="0" borderId="0" xfId="0" applyFont="1" applyBorder="1" applyAlignment="1">
      <alignment horizontal="center" vertical="center" wrapText="1"/>
    </xf>
    <xf numFmtId="0" fontId="10" fillId="0" borderId="0" xfId="0" applyFont="1" applyBorder="1" applyAlignment="1">
      <alignment vertical="center" wrapText="1"/>
    </xf>
    <xf numFmtId="0" fontId="9" fillId="0" borderId="0" xfId="0" applyFont="1" applyBorder="1" applyAlignment="1">
      <alignment horizontal="center" vertical="center"/>
    </xf>
    <xf numFmtId="0" fontId="6" fillId="0" borderId="10" xfId="3" applyNumberFormat="1" applyFont="1" applyFill="1" applyBorder="1" applyAlignment="1">
      <alignment horizontal="center" vertical="center" wrapText="1"/>
    </xf>
    <xf numFmtId="166" fontId="13" fillId="0" borderId="10" xfId="0" applyNumberFormat="1" applyFont="1" applyFill="1" applyBorder="1" applyAlignment="1">
      <alignment horizontal="right" vertical="center"/>
    </xf>
    <xf numFmtId="166" fontId="14" fillId="0" borderId="10" xfId="0" applyNumberFormat="1" applyFont="1" applyFill="1" applyBorder="1" applyAlignment="1">
      <alignment vertical="center"/>
    </xf>
    <xf numFmtId="0" fontId="6" fillId="0" borderId="9" xfId="3" applyNumberFormat="1" applyFont="1" applyFill="1" applyBorder="1" applyAlignment="1">
      <alignment horizontal="center" vertical="center" wrapText="1"/>
    </xf>
    <xf numFmtId="166" fontId="13" fillId="0" borderId="9" xfId="0" applyNumberFormat="1" applyFont="1" applyFill="1" applyBorder="1" applyAlignment="1">
      <alignment horizontal="right" vertical="center"/>
    </xf>
    <xf numFmtId="0" fontId="6" fillId="0" borderId="1" xfId="3" applyNumberFormat="1" applyFont="1" applyFill="1" applyBorder="1" applyAlignment="1">
      <alignment horizontal="center" vertical="center" wrapText="1"/>
    </xf>
    <xf numFmtId="166" fontId="14" fillId="0" borderId="1" xfId="0" applyNumberFormat="1" applyFont="1" applyFill="1" applyBorder="1" applyAlignment="1">
      <alignment vertical="center"/>
    </xf>
    <xf numFmtId="0" fontId="15" fillId="0" borderId="0" xfId="0" applyFont="1" applyAlignment="1">
      <alignment vertical="center"/>
    </xf>
    <xf numFmtId="0" fontId="15" fillId="0" borderId="0" xfId="0" applyFont="1" applyFill="1" applyAlignment="1">
      <alignment vertical="center"/>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0" xfId="0" applyFont="1" applyBorder="1" applyAlignment="1">
      <alignment horizontal="left" vertical="center" wrapText="1"/>
    </xf>
    <xf numFmtId="165" fontId="10" fillId="0" borderId="2" xfId="1" applyNumberFormat="1" applyFont="1" applyBorder="1" applyAlignment="1">
      <alignment horizontal="center" vertical="center" wrapText="1"/>
    </xf>
    <xf numFmtId="4" fontId="9" fillId="0" borderId="2" xfId="0" applyNumberFormat="1" applyFont="1" applyBorder="1" applyAlignment="1">
      <alignment horizontal="center" vertical="center" wrapText="1"/>
    </xf>
    <xf numFmtId="0" fontId="10" fillId="0" borderId="1" xfId="0" applyFont="1" applyBorder="1" applyAlignment="1">
      <alignment horizontal="center" vertical="center" wrapText="1"/>
    </xf>
    <xf numFmtId="4" fontId="10" fillId="0" borderId="1" xfId="1" applyNumberFormat="1" applyFont="1" applyBorder="1" applyAlignment="1">
      <alignment horizontal="center" vertical="center" wrapText="1"/>
    </xf>
    <xf numFmtId="4" fontId="9" fillId="0" borderId="1" xfId="0" applyNumberFormat="1" applyFont="1" applyBorder="1" applyAlignment="1">
      <alignment horizontal="center" vertical="center" wrapText="1"/>
    </xf>
    <xf numFmtId="0" fontId="10" fillId="0" borderId="1" xfId="0" applyFont="1" applyBorder="1" applyAlignment="1">
      <alignment horizontal="left" vertical="center" wrapText="1"/>
    </xf>
    <xf numFmtId="4" fontId="10" fillId="0" borderId="1" xfId="0" applyNumberFormat="1" applyFont="1" applyBorder="1" applyAlignment="1">
      <alignment vertical="center" wrapText="1"/>
    </xf>
    <xf numFmtId="10" fontId="12" fillId="0" borderId="0" xfId="0" applyNumberFormat="1" applyFont="1" applyAlignment="1">
      <alignment vertical="center"/>
    </xf>
    <xf numFmtId="10" fontId="9" fillId="0" borderId="0" xfId="0" applyNumberFormat="1" applyFont="1" applyAlignment="1">
      <alignment vertical="center"/>
    </xf>
    <xf numFmtId="0" fontId="9" fillId="0" borderId="0" xfId="0" applyFont="1" applyAlignment="1">
      <alignment vertical="center" wrapText="1"/>
    </xf>
    <xf numFmtId="0" fontId="10" fillId="0" borderId="4" xfId="0" applyFont="1" applyBorder="1" applyAlignment="1">
      <alignment horizontal="center" vertical="center" wrapText="1"/>
    </xf>
    <xf numFmtId="0" fontId="16" fillId="0" borderId="0" xfId="0" applyFont="1" applyAlignment="1">
      <alignment vertical="center" wrapText="1"/>
    </xf>
    <xf numFmtId="0" fontId="4" fillId="0" borderId="0" xfId="0" applyFont="1" applyAlignment="1"/>
    <xf numFmtId="0" fontId="5" fillId="0" borderId="0" xfId="0" applyFont="1"/>
    <xf numFmtId="0" fontId="9" fillId="0" borderId="0" xfId="0" applyFont="1"/>
    <xf numFmtId="0" fontId="9" fillId="0" borderId="0" xfId="0" applyFont="1" applyBorder="1" applyAlignment="1"/>
    <xf numFmtId="0" fontId="10" fillId="0" borderId="2" xfId="0" applyFont="1" applyBorder="1" applyAlignment="1"/>
    <xf numFmtId="0" fontId="9" fillId="0" borderId="2" xfId="0" applyFont="1" applyBorder="1" applyAlignment="1"/>
    <xf numFmtId="0" fontId="10" fillId="0" borderId="4" xfId="0" applyFont="1" applyBorder="1" applyAlignment="1">
      <alignment vertical="center" wrapText="1"/>
    </xf>
    <xf numFmtId="0" fontId="10" fillId="0" borderId="4" xfId="0" applyFont="1" applyBorder="1" applyAlignment="1">
      <alignment wrapText="1"/>
    </xf>
    <xf numFmtId="0" fontId="10" fillId="0" borderId="0" xfId="0" applyFont="1" applyBorder="1" applyAlignment="1">
      <alignment wrapText="1"/>
    </xf>
    <xf numFmtId="0" fontId="15" fillId="0" borderId="0" xfId="0" applyFont="1" applyBorder="1"/>
    <xf numFmtId="0" fontId="15" fillId="0" borderId="0" xfId="0" applyFont="1"/>
    <xf numFmtId="0" fontId="15" fillId="0" borderId="0" xfId="0" applyFont="1" applyFill="1"/>
    <xf numFmtId="0" fontId="9" fillId="0" borderId="2" xfId="0" applyFont="1" applyBorder="1" applyAlignment="1">
      <alignment horizontal="center" wrapText="1"/>
    </xf>
    <xf numFmtId="0" fontId="10" fillId="0" borderId="2" xfId="0" applyFont="1" applyBorder="1" applyAlignment="1">
      <alignment horizontal="left" vertical="center" wrapText="1"/>
    </xf>
    <xf numFmtId="0" fontId="9" fillId="0" borderId="0" xfId="0" applyFont="1" applyBorder="1"/>
    <xf numFmtId="0" fontId="5" fillId="0" borderId="0" xfId="0" applyFont="1" applyBorder="1"/>
    <xf numFmtId="0" fontId="9" fillId="0" borderId="1" xfId="0" applyFont="1" applyBorder="1" applyAlignment="1">
      <alignment horizontal="center" wrapText="1"/>
    </xf>
    <xf numFmtId="4" fontId="11" fillId="2" borderId="1" xfId="0" applyNumberFormat="1" applyFont="1" applyFill="1" applyBorder="1" applyAlignment="1"/>
    <xf numFmtId="4" fontId="11" fillId="2" borderId="1" xfId="0" applyNumberFormat="1" applyFont="1" applyFill="1" applyBorder="1"/>
    <xf numFmtId="10" fontId="12" fillId="0" borderId="0" xfId="0" applyNumberFormat="1" applyFont="1"/>
    <xf numFmtId="0" fontId="14" fillId="0" borderId="0" xfId="0" applyFont="1" applyBorder="1" applyAlignment="1">
      <alignment vertical="center" wrapText="1"/>
    </xf>
    <xf numFmtId="0" fontId="16" fillId="0" borderId="0" xfId="0" applyFont="1"/>
    <xf numFmtId="0" fontId="10" fillId="0" borderId="0" xfId="0" applyFont="1" applyBorder="1" applyAlignment="1">
      <alignment vertical="center"/>
    </xf>
    <xf numFmtId="0" fontId="11"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4" fontId="10" fillId="0" borderId="5" xfId="0" applyNumberFormat="1" applyFont="1" applyBorder="1" applyAlignment="1">
      <alignment vertical="center" wrapText="1"/>
    </xf>
    <xf numFmtId="4" fontId="9" fillId="0" borderId="1" xfId="0" applyNumberFormat="1" applyFont="1" applyBorder="1" applyAlignment="1">
      <alignment vertical="center" wrapText="1"/>
    </xf>
    <xf numFmtId="4" fontId="10" fillId="0" borderId="1" xfId="0" applyNumberFormat="1" applyFont="1" applyBorder="1" applyAlignment="1">
      <alignment horizontal="center" vertical="center" wrapText="1"/>
    </xf>
    <xf numFmtId="0" fontId="7" fillId="2" borderId="1" xfId="0" applyFont="1" applyFill="1" applyBorder="1" applyAlignment="1">
      <alignment horizontal="center" vertical="center"/>
    </xf>
    <xf numFmtId="0" fontId="18" fillId="0" borderId="0" xfId="0" applyFont="1" applyAlignment="1">
      <alignment horizontal="left" vertical="center"/>
    </xf>
    <xf numFmtId="4" fontId="9" fillId="0" borderId="3" xfId="0" applyNumberFormat="1" applyFont="1" applyBorder="1" applyAlignment="1">
      <alignment horizontal="center" vertical="center" wrapText="1"/>
    </xf>
    <xf numFmtId="4" fontId="9" fillId="0" borderId="1" xfId="0" applyNumberFormat="1" applyFont="1" applyBorder="1" applyAlignment="1">
      <alignment horizontal="center" vertical="center" wrapText="1"/>
    </xf>
    <xf numFmtId="0" fontId="9" fillId="0" borderId="2" xfId="0" applyFont="1" applyBorder="1" applyAlignment="1">
      <alignment horizontal="center" vertical="center"/>
    </xf>
    <xf numFmtId="0" fontId="10" fillId="3" borderId="1" xfId="0" applyFont="1" applyFill="1" applyBorder="1" applyAlignment="1">
      <alignment horizontal="center" vertical="center" wrapText="1"/>
    </xf>
    <xf numFmtId="4" fontId="10" fillId="0" borderId="1" xfId="0" applyNumberFormat="1" applyFont="1" applyBorder="1" applyAlignment="1">
      <alignment horizontal="center" vertical="center" wrapText="1"/>
    </xf>
    <xf numFmtId="0" fontId="11" fillId="3" borderId="1" xfId="0" applyFont="1" applyFill="1" applyBorder="1" applyAlignment="1">
      <alignment horizontal="center" vertical="center" wrapText="1"/>
    </xf>
    <xf numFmtId="0" fontId="10" fillId="0" borderId="3" xfId="0" applyFont="1" applyBorder="1" applyAlignment="1">
      <alignment vertical="center"/>
    </xf>
    <xf numFmtId="4" fontId="9" fillId="0" borderId="1" xfId="0" applyNumberFormat="1" applyFont="1" applyBorder="1" applyAlignment="1">
      <alignment horizontal="center" vertical="center" wrapText="1"/>
    </xf>
    <xf numFmtId="0" fontId="10" fillId="0" borderId="6" xfId="0" applyFont="1" applyBorder="1" applyAlignment="1">
      <alignment vertical="center" wrapText="1"/>
    </xf>
    <xf numFmtId="0" fontId="11" fillId="0" borderId="0" xfId="0" applyFont="1" applyFill="1" applyBorder="1" applyAlignment="1">
      <alignment horizontal="center" vertical="center" wrapText="1"/>
    </xf>
    <xf numFmtId="4" fontId="9" fillId="0" borderId="1" xfId="0" applyNumberFormat="1" applyFont="1" applyBorder="1" applyAlignment="1">
      <alignment horizontal="center" vertical="center" wrapText="1"/>
    </xf>
    <xf numFmtId="0" fontId="16" fillId="0" borderId="0" xfId="0" applyFont="1" applyAlignment="1">
      <alignment vertical="center"/>
    </xf>
    <xf numFmtId="4" fontId="9"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4" fontId="9"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10" fontId="12" fillId="0" borderId="0" xfId="0" applyNumberFormat="1" applyFont="1" applyBorder="1"/>
    <xf numFmtId="0" fontId="0" fillId="4" borderId="0" xfId="0" applyFill="1"/>
    <xf numFmtId="0" fontId="0" fillId="0" borderId="1" xfId="0" applyBorder="1" applyAlignment="1">
      <alignment horizontal="center"/>
    </xf>
    <xf numFmtId="0" fontId="0" fillId="0" borderId="1" xfId="0" applyFill="1" applyBorder="1" applyAlignment="1">
      <alignment horizontal="center"/>
    </xf>
    <xf numFmtId="8" fontId="0" fillId="4" borderId="0" xfId="0" applyNumberFormat="1" applyFill="1"/>
    <xf numFmtId="0" fontId="0" fillId="4" borderId="0" xfId="0" applyFill="1" applyAlignment="1">
      <alignment horizontal="center"/>
    </xf>
    <xf numFmtId="4" fontId="0" fillId="4" borderId="0" xfId="0" applyNumberFormat="1" applyFill="1"/>
    <xf numFmtId="0" fontId="0" fillId="0" borderId="0" xfId="0" applyAlignment="1">
      <alignment horizontal="center"/>
    </xf>
    <xf numFmtId="0" fontId="0" fillId="0" borderId="5" xfId="0" applyBorder="1"/>
    <xf numFmtId="0" fontId="0" fillId="0" borderId="2" xfId="0" applyBorder="1"/>
    <xf numFmtId="0" fontId="0" fillId="0" borderId="0" xfId="0" applyFill="1"/>
    <xf numFmtId="0" fontId="0" fillId="0" borderId="0" xfId="0" applyFill="1" applyAlignment="1">
      <alignment horizontal="center"/>
    </xf>
    <xf numFmtId="4" fontId="0" fillId="0" borderId="0" xfId="0" applyNumberFormat="1" applyFill="1"/>
    <xf numFmtId="4" fontId="0" fillId="0" borderId="18" xfId="0" applyNumberFormat="1" applyBorder="1"/>
    <xf numFmtId="0" fontId="0" fillId="0" borderId="18" xfId="0" applyBorder="1"/>
    <xf numFmtId="0" fontId="0" fillId="0" borderId="0" xfId="0" applyBorder="1"/>
    <xf numFmtId="4" fontId="9" fillId="0" borderId="0" xfId="0" applyNumberFormat="1" applyFont="1" applyAlignment="1">
      <alignment vertical="center"/>
    </xf>
    <xf numFmtId="0" fontId="0" fillId="4" borderId="18" xfId="0" applyFill="1" applyBorder="1"/>
    <xf numFmtId="0" fontId="0" fillId="4" borderId="18" xfId="0" applyFill="1" applyBorder="1" applyAlignment="1">
      <alignment horizontal="center"/>
    </xf>
    <xf numFmtId="4" fontId="0" fillId="4" borderId="18" xfId="0" applyNumberFormat="1" applyFill="1" applyBorder="1"/>
    <xf numFmtId="0" fontId="9" fillId="0" borderId="1" xfId="0" applyFont="1" applyBorder="1" applyAlignment="1">
      <alignment horizontal="center" vertical="center" wrapText="1"/>
    </xf>
    <xf numFmtId="0" fontId="19" fillId="0" borderId="1" xfId="0" applyFont="1" applyBorder="1" applyAlignment="1">
      <alignment horizontal="center" vertical="center"/>
    </xf>
    <xf numFmtId="0" fontId="0" fillId="4" borderId="0" xfId="0" applyFill="1" applyBorder="1"/>
    <xf numFmtId="4" fontId="0" fillId="4" borderId="0" xfId="0" applyNumberFormat="1" applyFill="1" applyBorder="1"/>
    <xf numFmtId="4" fontId="10" fillId="0" borderId="1" xfId="1" applyNumberFormat="1" applyFont="1" applyFill="1" applyBorder="1" applyAlignment="1">
      <alignment horizontal="center" vertical="center" wrapText="1"/>
    </xf>
    <xf numFmtId="0" fontId="9" fillId="0" borderId="0" xfId="0" applyFont="1" applyFill="1" applyAlignment="1">
      <alignment vertical="center"/>
    </xf>
    <xf numFmtId="4" fontId="9" fillId="0" borderId="1" xfId="0" applyNumberFormat="1" applyFont="1" applyFill="1" applyBorder="1" applyAlignment="1">
      <alignment horizontal="center" vertical="center" wrapText="1"/>
    </xf>
    <xf numFmtId="0" fontId="9" fillId="0" borderId="0" xfId="0" applyFont="1" applyBorder="1" applyAlignment="1">
      <alignment horizontal="center" vertical="center" wrapText="1"/>
    </xf>
    <xf numFmtId="0" fontId="9" fillId="0" borderId="16" xfId="0" applyFont="1" applyBorder="1" applyAlignment="1">
      <alignment vertical="center" wrapText="1"/>
    </xf>
    <xf numFmtId="0" fontId="9" fillId="0" borderId="17" xfId="0" applyFont="1" applyBorder="1" applyAlignment="1">
      <alignment vertical="center" wrapText="1"/>
    </xf>
    <xf numFmtId="0" fontId="19" fillId="0" borderId="1" xfId="0" applyFont="1" applyBorder="1" applyAlignment="1">
      <alignment horizontal="center" vertical="center" wrapText="1"/>
    </xf>
    <xf numFmtId="43" fontId="9" fillId="0" borderId="1" xfId="4" applyFont="1" applyBorder="1" applyAlignment="1">
      <alignment vertical="center" wrapText="1"/>
    </xf>
    <xf numFmtId="0" fontId="9" fillId="0" borderId="0" xfId="0" applyFont="1" applyFill="1" applyBorder="1" applyAlignment="1">
      <alignment vertical="center"/>
    </xf>
    <xf numFmtId="10" fontId="9" fillId="0" borderId="1" xfId="5" applyNumberFormat="1" applyFont="1" applyBorder="1" applyAlignment="1">
      <alignment horizontal="center" vertical="center" wrapText="1"/>
    </xf>
    <xf numFmtId="0" fontId="10" fillId="0" borderId="2" xfId="0" applyFont="1" applyBorder="1" applyAlignment="1">
      <alignment horizontal="center" vertical="center" wrapText="1"/>
    </xf>
    <xf numFmtId="4" fontId="9" fillId="0" borderId="1" xfId="0" applyNumberFormat="1" applyFont="1" applyBorder="1" applyAlignment="1">
      <alignment horizontal="center" vertical="center" wrapText="1"/>
    </xf>
    <xf numFmtId="0" fontId="10" fillId="0" borderId="2" xfId="0" applyFont="1" applyBorder="1" applyAlignment="1">
      <alignment horizontal="left" vertical="center" wrapText="1"/>
    </xf>
    <xf numFmtId="0" fontId="9" fillId="0" borderId="5" xfId="0" applyFont="1" applyBorder="1" applyAlignment="1">
      <alignment horizontal="center" wrapText="1"/>
    </xf>
    <xf numFmtId="0" fontId="11" fillId="0" borderId="1" xfId="0" applyFont="1" applyBorder="1" applyAlignment="1">
      <alignment horizontal="left" vertical="center" wrapText="1"/>
    </xf>
    <xf numFmtId="4" fontId="9"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7" xfId="0" applyFont="1" applyBorder="1" applyAlignment="1">
      <alignment horizontal="center" vertical="center" wrapText="1"/>
    </xf>
    <xf numFmtId="4" fontId="9" fillId="0" borderId="5" xfId="0" applyNumberFormat="1" applyFont="1" applyBorder="1" applyAlignment="1">
      <alignment horizontal="center" vertical="center" wrapText="1"/>
    </xf>
    <xf numFmtId="4" fontId="9" fillId="0" borderId="3" xfId="0" applyNumberFormat="1" applyFont="1" applyBorder="1" applyAlignment="1">
      <alignment horizontal="center" vertical="center" wrapText="1"/>
    </xf>
    <xf numFmtId="43" fontId="10" fillId="0" borderId="7" xfId="4" applyFont="1" applyBorder="1" applyAlignment="1">
      <alignment horizontal="center" vertical="center" wrapText="1"/>
    </xf>
    <xf numFmtId="43" fontId="10" fillId="0" borderId="8" xfId="4" applyFont="1" applyBorder="1" applyAlignment="1">
      <alignment horizontal="center" vertical="center" wrapText="1"/>
    </xf>
    <xf numFmtId="0" fontId="9" fillId="0" borderId="7"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xf>
    <xf numFmtId="0" fontId="9" fillId="0" borderId="15" xfId="0" applyFont="1" applyBorder="1" applyAlignment="1">
      <alignment horizontal="center" vertical="center"/>
    </xf>
    <xf numFmtId="0" fontId="9" fillId="0" borderId="8" xfId="0" applyFont="1" applyBorder="1" applyAlignment="1">
      <alignment horizontal="center" vertical="center"/>
    </xf>
    <xf numFmtId="43" fontId="10" fillId="0" borderId="7" xfId="4" applyFont="1" applyFill="1" applyBorder="1" applyAlignment="1">
      <alignment horizontal="center" vertical="center" wrapText="1"/>
    </xf>
    <xf numFmtId="43" fontId="10" fillId="0" borderId="8" xfId="4"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2" xfId="0" applyFont="1" applyBorder="1" applyAlignment="1">
      <alignment horizontal="center" vertical="center" wrapText="1"/>
    </xf>
    <xf numFmtId="0" fontId="11" fillId="0" borderId="1" xfId="0" applyFont="1" applyBorder="1" applyAlignment="1">
      <alignment horizontal="left" vertical="center" wrapText="1"/>
    </xf>
    <xf numFmtId="0" fontId="10" fillId="0" borderId="16"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10" fillId="0" borderId="5" xfId="0" applyFont="1" applyBorder="1" applyAlignment="1">
      <alignmen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1" fillId="0" borderId="0" xfId="0" applyFont="1" applyBorder="1" applyAlignment="1">
      <alignment horizontal="left" vertical="center" wrapText="1"/>
    </xf>
    <xf numFmtId="0" fontId="11" fillId="0" borderId="5" xfId="0" applyFont="1" applyFill="1" applyBorder="1" applyAlignment="1">
      <alignment horizontal="center" vertical="center"/>
    </xf>
    <xf numFmtId="0" fontId="11" fillId="0" borderId="2" xfId="0" applyFont="1" applyFill="1" applyBorder="1" applyAlignment="1">
      <alignment horizontal="center" vertical="center"/>
    </xf>
    <xf numFmtId="0" fontId="10" fillId="0" borderId="4" xfId="0" applyFont="1" applyBorder="1" applyAlignment="1">
      <alignment horizontal="center" vertical="center" wrapText="1"/>
    </xf>
    <xf numFmtId="0" fontId="9" fillId="0" borderId="1" xfId="0" applyFont="1" applyBorder="1" applyAlignment="1">
      <alignment horizontal="center" vertical="center" wrapText="1"/>
    </xf>
    <xf numFmtId="4" fontId="10" fillId="0" borderId="1" xfId="0" applyNumberFormat="1"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11" fillId="3" borderId="11" xfId="0" applyFont="1" applyFill="1" applyBorder="1" applyAlignment="1">
      <alignment horizontal="center" vertical="center" wrapText="1"/>
    </xf>
    <xf numFmtId="0" fontId="11" fillId="3" borderId="6" xfId="0" applyFont="1" applyFill="1" applyBorder="1" applyAlignment="1">
      <alignment horizontal="center" vertical="center"/>
    </xf>
    <xf numFmtId="0" fontId="11" fillId="3" borderId="6"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0" borderId="0" xfId="0" applyFont="1" applyBorder="1" applyAlignment="1">
      <alignment horizontal="center" vertical="center" wrapText="1"/>
    </xf>
    <xf numFmtId="0" fontId="4" fillId="0" borderId="0" xfId="0" quotePrefix="1" applyFont="1" applyAlignment="1">
      <alignment horizontal="center" vertical="center"/>
    </xf>
    <xf numFmtId="0" fontId="14" fillId="2" borderId="5"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6" fillId="0" borderId="0" xfId="0" applyFont="1" applyAlignment="1">
      <alignment horizontal="right" vertical="center"/>
    </xf>
    <xf numFmtId="0" fontId="7" fillId="0" borderId="0" xfId="0" applyFont="1" applyAlignment="1">
      <alignment horizontal="right" vertical="center"/>
    </xf>
    <xf numFmtId="0" fontId="8" fillId="0" borderId="0" xfId="0" applyFont="1" applyAlignment="1">
      <alignment horizontal="center" vertical="center"/>
    </xf>
    <xf numFmtId="0" fontId="10" fillId="0" borderId="5" xfId="0" applyFont="1" applyBorder="1" applyAlignment="1">
      <alignment vertical="center"/>
    </xf>
    <xf numFmtId="0" fontId="10" fillId="0" borderId="3" xfId="0" applyFont="1" applyBorder="1" applyAlignment="1">
      <alignment vertical="center"/>
    </xf>
    <xf numFmtId="14" fontId="19" fillId="0" borderId="1" xfId="0" applyNumberFormat="1" applyFont="1" applyBorder="1" applyAlignment="1">
      <alignment horizontal="center" vertical="center"/>
    </xf>
    <xf numFmtId="0" fontId="19" fillId="0" borderId="1" xfId="0" applyFont="1" applyBorder="1" applyAlignment="1">
      <alignment horizontal="center" vertical="center"/>
    </xf>
    <xf numFmtId="0" fontId="9" fillId="0" borderId="4" xfId="0" applyFont="1" applyBorder="1" applyAlignment="1">
      <alignment horizontal="center" vertical="center"/>
    </xf>
    <xf numFmtId="0" fontId="10" fillId="0" borderId="1" xfId="0" applyFont="1" applyBorder="1" applyAlignment="1">
      <alignment vertical="center"/>
    </xf>
    <xf numFmtId="0" fontId="9" fillId="0" borderId="1" xfId="0" applyFont="1" applyBorder="1" applyAlignment="1">
      <alignment vertical="center"/>
    </xf>
    <xf numFmtId="0" fontId="9" fillId="0" borderId="2" xfId="0" applyFont="1" applyBorder="1" applyAlignment="1">
      <alignment vertical="center" wrapText="1"/>
    </xf>
    <xf numFmtId="0" fontId="19" fillId="0" borderId="16" xfId="0" applyFont="1" applyFill="1" applyBorder="1" applyAlignment="1">
      <alignment horizontal="left" vertical="center" wrapText="1"/>
    </xf>
    <xf numFmtId="0" fontId="9" fillId="0" borderId="2" xfId="0" applyFont="1" applyBorder="1" applyAlignment="1">
      <alignment horizontal="center" vertical="center"/>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11" fillId="0" borderId="5" xfId="0" applyFont="1" applyFill="1" applyBorder="1" applyAlignment="1">
      <alignment horizontal="center"/>
    </xf>
    <xf numFmtId="0" fontId="11" fillId="0" borderId="2" xfId="0" applyFont="1" applyFill="1" applyBorder="1" applyAlignment="1">
      <alignment horizontal="center"/>
    </xf>
    <xf numFmtId="0" fontId="10" fillId="0" borderId="5"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7" fillId="0" borderId="0" xfId="0" quotePrefix="1" applyFont="1" applyAlignment="1">
      <alignment horizontal="center"/>
    </xf>
    <xf numFmtId="0" fontId="17" fillId="0" borderId="0" xfId="0" quotePrefix="1" applyFont="1" applyAlignment="1">
      <alignment horizontal="right"/>
    </xf>
    <xf numFmtId="0" fontId="8" fillId="0" borderId="0" xfId="0" quotePrefix="1" applyFont="1" applyAlignment="1">
      <alignment horizontal="right"/>
    </xf>
    <xf numFmtId="0" fontId="8" fillId="0" borderId="0" xfId="0" quotePrefix="1" applyFont="1" applyAlignment="1">
      <alignment horizontal="center"/>
    </xf>
    <xf numFmtId="0" fontId="10" fillId="0" borderId="5"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1" fillId="0" borderId="5" xfId="0" applyFont="1" applyBorder="1" applyAlignment="1">
      <alignment horizontal="left" vertical="center" wrapText="1"/>
    </xf>
    <xf numFmtId="0" fontId="11" fillId="0" borderId="2" xfId="0" applyFont="1" applyBorder="1" applyAlignment="1">
      <alignment horizontal="left" vertical="center" wrapText="1"/>
    </xf>
    <xf numFmtId="0" fontId="10" fillId="0" borderId="1" xfId="0" applyFont="1" applyBorder="1" applyAlignment="1"/>
    <xf numFmtId="0" fontId="9" fillId="0" borderId="3" xfId="0" applyFont="1" applyBorder="1" applyAlignment="1">
      <alignment vertical="center" wrapText="1"/>
    </xf>
    <xf numFmtId="14" fontId="10" fillId="0" borderId="1" xfId="0" applyNumberFormat="1" applyFont="1" applyBorder="1" applyAlignment="1">
      <alignment horizontal="center"/>
    </xf>
    <xf numFmtId="0" fontId="10" fillId="0" borderId="1" xfId="0" applyFont="1" applyBorder="1" applyAlignment="1">
      <alignment horizontal="center"/>
    </xf>
    <xf numFmtId="0" fontId="9" fillId="0" borderId="4" xfId="0" applyFont="1" applyBorder="1" applyAlignment="1">
      <alignment horizontal="center"/>
    </xf>
    <xf numFmtId="0" fontId="10" fillId="0" borderId="4" xfId="0" applyFont="1" applyBorder="1" applyAlignment="1">
      <alignment horizontal="center" vertical="center"/>
    </xf>
    <xf numFmtId="0" fontId="9" fillId="0" borderId="13" xfId="0" applyFont="1" applyBorder="1" applyAlignment="1">
      <alignment horizontal="left"/>
    </xf>
    <xf numFmtId="0" fontId="9" fillId="0" borderId="4" xfId="0" applyFont="1" applyBorder="1" applyAlignment="1">
      <alignment horizontal="left"/>
    </xf>
    <xf numFmtId="0" fontId="9" fillId="0" borderId="14" xfId="0" applyFont="1" applyBorder="1" applyAlignment="1">
      <alignment horizontal="left"/>
    </xf>
    <xf numFmtId="0" fontId="9" fillId="0" borderId="16" xfId="0" applyFont="1" applyBorder="1" applyAlignment="1">
      <alignment horizontal="left"/>
    </xf>
    <xf numFmtId="0" fontId="9" fillId="0" borderId="0" xfId="0" applyFont="1" applyBorder="1" applyAlignment="1">
      <alignment horizontal="left"/>
    </xf>
    <xf numFmtId="0" fontId="9" fillId="0" borderId="17" xfId="0" applyFont="1" applyBorder="1" applyAlignment="1">
      <alignment horizontal="left"/>
    </xf>
    <xf numFmtId="0" fontId="9" fillId="0" borderId="11" xfId="0" applyFont="1" applyBorder="1" applyAlignment="1">
      <alignment horizontal="left"/>
    </xf>
    <xf numFmtId="0" fontId="9" fillId="0" borderId="6" xfId="0" applyFont="1" applyBorder="1" applyAlignment="1">
      <alignment horizontal="left"/>
    </xf>
    <xf numFmtId="0" fontId="9" fillId="0" borderId="12" xfId="0" applyFont="1" applyBorder="1" applyAlignment="1">
      <alignment horizontal="left"/>
    </xf>
    <xf numFmtId="0" fontId="9" fillId="0" borderId="16" xfId="0" applyFont="1" applyBorder="1" applyAlignment="1">
      <alignment horizontal="left" wrapText="1"/>
    </xf>
    <xf numFmtId="0" fontId="9" fillId="0" borderId="0" xfId="0" applyFont="1" applyBorder="1" applyAlignment="1">
      <alignment horizontal="left" wrapText="1"/>
    </xf>
    <xf numFmtId="0" fontId="9" fillId="0" borderId="17" xfId="0" applyFont="1" applyBorder="1" applyAlignment="1">
      <alignment horizontal="left" wrapText="1"/>
    </xf>
    <xf numFmtId="0" fontId="20" fillId="0" borderId="2" xfId="0" applyFont="1" applyBorder="1" applyAlignment="1">
      <alignment horizontal="center"/>
    </xf>
    <xf numFmtId="0" fontId="20" fillId="0" borderId="3" xfId="0" applyFont="1" applyBorder="1" applyAlignment="1">
      <alignment horizontal="center"/>
    </xf>
    <xf numFmtId="0" fontId="11" fillId="0" borderId="16"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5" fillId="0" borderId="1" xfId="0" applyFont="1" applyBorder="1" applyAlignment="1">
      <alignment horizontal="center" wrapText="1"/>
    </xf>
    <xf numFmtId="0" fontId="11" fillId="0" borderId="1" xfId="0" applyFont="1" applyBorder="1" applyAlignment="1">
      <alignment horizontal="center" vertical="center" wrapText="1"/>
    </xf>
    <xf numFmtId="4" fontId="15" fillId="0" borderId="1" xfId="0" applyNumberFormat="1" applyFont="1" applyBorder="1" applyAlignment="1">
      <alignment horizontal="center" vertical="center" wrapText="1"/>
    </xf>
    <xf numFmtId="4" fontId="11" fillId="0" borderId="1" xfId="1" applyNumberFormat="1" applyFont="1" applyBorder="1" applyAlignment="1">
      <alignment horizontal="center" vertical="center" wrapText="1"/>
    </xf>
    <xf numFmtId="0" fontId="13" fillId="0" borderId="0" xfId="0" applyFont="1"/>
    <xf numFmtId="0" fontId="15" fillId="0" borderId="16" xfId="0" applyFont="1" applyBorder="1" applyAlignment="1">
      <alignment horizontal="left"/>
    </xf>
    <xf numFmtId="0" fontId="15" fillId="0" borderId="0" xfId="0" applyFont="1" applyBorder="1" applyAlignment="1">
      <alignment horizontal="left"/>
    </xf>
    <xf numFmtId="0" fontId="15" fillId="0" borderId="17" xfId="0" applyFont="1" applyBorder="1" applyAlignment="1">
      <alignment horizontal="left"/>
    </xf>
  </cellXfs>
  <cellStyles count="6">
    <cellStyle name="Millares" xfId="4" builtinId="3"/>
    <cellStyle name="Moneda" xfId="1" builtinId="4"/>
    <cellStyle name="Moneda 2" xfId="2"/>
    <cellStyle name="Normal" xfId="0" builtinId="0"/>
    <cellStyle name="Normal_Hoja1" xfId="3"/>
    <cellStyle name="Porcentaje"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11906</xdr:colOff>
      <xdr:row>0</xdr:row>
      <xdr:rowOff>14</xdr:rowOff>
    </xdr:from>
    <xdr:to>
      <xdr:col>2</xdr:col>
      <xdr:colOff>321468</xdr:colOff>
      <xdr:row>5</xdr:row>
      <xdr:rowOff>39686</xdr:rowOff>
    </xdr:to>
    <xdr:pic>
      <xdr:nvPicPr>
        <xdr:cNvPr id="5" name="4 Imagen" descr="C:\Users\juan.hernandez\Desktop\FormatoPapeleria\HORIZONTAL\SEP_horizontal_ALTA-01.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715" b="36956"/>
        <a:stretch/>
      </xdr:blipFill>
      <xdr:spPr bwMode="auto">
        <a:xfrm>
          <a:off x="11906" y="14"/>
          <a:ext cx="2774156" cy="976297"/>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915457</xdr:colOff>
      <xdr:row>4</xdr:row>
      <xdr:rowOff>129630</xdr:rowOff>
    </xdr:to>
    <xdr:pic>
      <xdr:nvPicPr>
        <xdr:cNvPr id="5" name="4 Imagen" descr="C:\Users\juan.hernandez\Desktop\FormatoPapeleria\HORIZONTAL\SEP_horizontal_ALTA-01.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715" b="36956"/>
        <a:stretch/>
      </xdr:blipFill>
      <xdr:spPr bwMode="auto">
        <a:xfrm>
          <a:off x="0" y="0"/>
          <a:ext cx="2619374" cy="976297"/>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1"/>
  <sheetViews>
    <sheetView topLeftCell="E1" zoomScale="85" zoomScaleNormal="85" workbookViewId="0">
      <selection activeCell="A72" sqref="A72:S72"/>
    </sheetView>
  </sheetViews>
  <sheetFormatPr baseColWidth="10" defaultRowHeight="15"/>
  <cols>
    <col min="1" max="1" width="4.7109375" style="3" customWidth="1"/>
    <col min="2" max="2" width="32.28515625" style="3" customWidth="1"/>
    <col min="3" max="3" width="14.28515625" style="3" customWidth="1"/>
    <col min="4" max="4" width="14.85546875" style="3" customWidth="1"/>
    <col min="5" max="5" width="15.42578125" style="3" customWidth="1"/>
    <col min="6" max="6" width="18.7109375" style="3" customWidth="1"/>
    <col min="7" max="7" width="15.42578125" style="3" customWidth="1"/>
    <col min="8" max="8" width="11" style="3" customWidth="1"/>
    <col min="9" max="9" width="10" style="3" customWidth="1"/>
    <col min="10" max="10" width="7.85546875" style="3" customWidth="1"/>
    <col min="11" max="11" width="15.42578125" style="3" customWidth="1"/>
    <col min="12" max="12" width="14.42578125" style="3" customWidth="1"/>
    <col min="13" max="13" width="15.28515625" style="3" customWidth="1"/>
    <col min="14" max="15" width="15.85546875" style="3" customWidth="1"/>
    <col min="16" max="16" width="20.5703125" style="3" customWidth="1"/>
    <col min="17" max="17" width="17" style="3" customWidth="1"/>
    <col min="18" max="18" width="13.5703125" style="3" customWidth="1"/>
    <col min="19" max="19" width="10.28515625" style="3" customWidth="1"/>
    <col min="20" max="16384" width="11.42578125" style="3"/>
  </cols>
  <sheetData>
    <row r="1" spans="1:23" ht="16.5">
      <c r="A1" s="178" t="s">
        <v>43</v>
      </c>
      <c r="B1" s="178"/>
      <c r="C1" s="178"/>
      <c r="D1" s="178"/>
      <c r="E1" s="178"/>
      <c r="F1" s="178"/>
      <c r="G1" s="178"/>
      <c r="H1" s="178"/>
      <c r="I1" s="178"/>
      <c r="J1" s="178"/>
      <c r="K1" s="178"/>
      <c r="L1" s="178"/>
      <c r="M1" s="178"/>
      <c r="N1" s="178"/>
      <c r="O1" s="178"/>
      <c r="P1" s="178"/>
      <c r="Q1" s="178"/>
      <c r="R1" s="178"/>
      <c r="S1" s="1"/>
      <c r="T1" s="2"/>
    </row>
    <row r="2" spans="1:23" ht="15.75">
      <c r="A2" s="182" t="s">
        <v>0</v>
      </c>
      <c r="B2" s="182"/>
      <c r="C2" s="182"/>
      <c r="D2" s="182"/>
      <c r="E2" s="182"/>
      <c r="F2" s="182"/>
      <c r="G2" s="182"/>
      <c r="H2" s="182"/>
      <c r="I2" s="182"/>
      <c r="J2" s="182"/>
      <c r="K2" s="182"/>
      <c r="L2" s="182"/>
      <c r="M2" s="182"/>
      <c r="N2" s="182"/>
      <c r="O2" s="182"/>
      <c r="P2" s="182"/>
      <c r="Q2" s="182"/>
      <c r="R2" s="182"/>
      <c r="S2" s="182"/>
      <c r="T2" s="2"/>
      <c r="U2" s="2"/>
      <c r="V2" s="2"/>
      <c r="W2" s="2"/>
    </row>
    <row r="3" spans="1:23" ht="15.75">
      <c r="A3" s="183" t="s">
        <v>1</v>
      </c>
      <c r="B3" s="183"/>
      <c r="C3" s="183"/>
      <c r="D3" s="183"/>
      <c r="E3" s="183"/>
      <c r="F3" s="183"/>
      <c r="G3" s="183"/>
      <c r="H3" s="183"/>
      <c r="I3" s="183"/>
      <c r="J3" s="183"/>
      <c r="K3" s="183"/>
      <c r="L3" s="183"/>
      <c r="M3" s="183"/>
      <c r="N3" s="183"/>
      <c r="O3" s="183"/>
      <c r="P3" s="183"/>
      <c r="Q3" s="183"/>
      <c r="R3" s="183"/>
      <c r="S3" s="183"/>
      <c r="T3" s="2"/>
      <c r="U3" s="2"/>
      <c r="V3" s="2"/>
      <c r="W3" s="2"/>
    </row>
    <row r="4" spans="1:23" ht="15.75">
      <c r="A4" s="183" t="s">
        <v>11</v>
      </c>
      <c r="B4" s="183"/>
      <c r="C4" s="183"/>
      <c r="D4" s="183"/>
      <c r="E4" s="183"/>
      <c r="F4" s="183"/>
      <c r="G4" s="183"/>
      <c r="H4" s="183"/>
      <c r="I4" s="183"/>
      <c r="J4" s="183"/>
      <c r="K4" s="183"/>
      <c r="L4" s="183"/>
      <c r="M4" s="183"/>
      <c r="N4" s="183"/>
      <c r="O4" s="183"/>
      <c r="P4" s="183"/>
      <c r="Q4" s="183"/>
      <c r="R4" s="183"/>
      <c r="S4" s="183"/>
      <c r="T4" s="2"/>
      <c r="U4" s="2"/>
      <c r="V4" s="2"/>
      <c r="W4" s="2"/>
    </row>
    <row r="6" spans="1:23" ht="15.75">
      <c r="A6" s="184" t="s">
        <v>14</v>
      </c>
      <c r="B6" s="184"/>
      <c r="C6" s="184"/>
      <c r="D6" s="184"/>
      <c r="E6" s="184"/>
      <c r="F6" s="184"/>
      <c r="G6" s="184"/>
      <c r="H6" s="184"/>
      <c r="I6" s="184"/>
      <c r="J6" s="184"/>
      <c r="K6" s="184"/>
      <c r="L6" s="184"/>
      <c r="M6" s="184"/>
      <c r="N6" s="184"/>
      <c r="O6" s="184"/>
      <c r="P6" s="184"/>
      <c r="Q6" s="184"/>
      <c r="R6" s="184"/>
      <c r="S6" s="184"/>
    </row>
    <row r="7" spans="1:23" ht="15.75">
      <c r="A7" s="184" t="s">
        <v>34</v>
      </c>
      <c r="B7" s="184"/>
      <c r="C7" s="184"/>
      <c r="D7" s="184"/>
      <c r="E7" s="184"/>
      <c r="F7" s="184"/>
      <c r="G7" s="184"/>
      <c r="H7" s="184"/>
      <c r="I7" s="184"/>
      <c r="J7" s="184"/>
      <c r="K7" s="184"/>
      <c r="L7" s="184"/>
      <c r="M7" s="184"/>
      <c r="N7" s="184"/>
      <c r="O7" s="184"/>
      <c r="P7" s="184"/>
      <c r="Q7" s="184"/>
      <c r="R7" s="184"/>
      <c r="S7" s="184"/>
    </row>
    <row r="8" spans="1:23" s="4" customFormat="1" ht="21" customHeight="1">
      <c r="O8" s="185" t="s">
        <v>12</v>
      </c>
      <c r="P8" s="186"/>
      <c r="Q8" s="75"/>
      <c r="R8" s="187">
        <v>42653</v>
      </c>
      <c r="S8" s="188"/>
    </row>
    <row r="9" spans="1:23" s="4" customFormat="1" ht="11.25">
      <c r="R9" s="189" t="s">
        <v>4</v>
      </c>
      <c r="S9" s="189"/>
    </row>
    <row r="10" spans="1:23" s="4" customFormat="1" ht="18.75" customHeight="1">
      <c r="A10" s="190" t="s">
        <v>62</v>
      </c>
      <c r="B10" s="191"/>
      <c r="C10" s="191"/>
      <c r="D10" s="191"/>
      <c r="E10" s="191"/>
      <c r="F10" s="191"/>
      <c r="G10" s="191"/>
      <c r="H10" s="191"/>
      <c r="I10" s="5"/>
      <c r="J10" s="5"/>
      <c r="K10" s="5"/>
    </row>
    <row r="11" spans="1:23" s="4" customFormat="1" ht="11.25">
      <c r="A11" s="6"/>
      <c r="B11" s="7"/>
      <c r="C11" s="7"/>
      <c r="D11" s="7"/>
      <c r="E11" s="7"/>
      <c r="F11" s="7"/>
      <c r="G11" s="7"/>
      <c r="H11" s="8"/>
      <c r="I11" s="5"/>
      <c r="J11" s="5"/>
      <c r="K11" s="5"/>
    </row>
    <row r="12" spans="1:23" s="4" customFormat="1" ht="48.75" customHeight="1">
      <c r="A12" s="160" t="s">
        <v>36</v>
      </c>
      <c r="B12" s="192"/>
      <c r="C12" s="192"/>
      <c r="D12" s="192"/>
      <c r="E12" s="192"/>
      <c r="F12" s="192"/>
      <c r="G12" s="192"/>
      <c r="H12" s="62" t="s">
        <v>15</v>
      </c>
      <c r="I12" s="9">
        <v>2015</v>
      </c>
      <c r="O12" s="61" t="s">
        <v>16</v>
      </c>
      <c r="P12" s="179">
        <v>3</v>
      </c>
      <c r="Q12" s="180"/>
      <c r="R12" s="181"/>
    </row>
    <row r="13" spans="1:23" s="4" customFormat="1" ht="11.25">
      <c r="A13" s="10"/>
      <c r="B13" s="10"/>
      <c r="C13" s="10"/>
      <c r="D13" s="10"/>
      <c r="E13" s="10"/>
      <c r="F13" s="10"/>
      <c r="G13" s="10"/>
      <c r="H13" s="11"/>
      <c r="I13" s="11"/>
      <c r="J13" s="11"/>
      <c r="K13" s="11"/>
      <c r="L13" s="5"/>
    </row>
    <row r="14" spans="1:23" s="4" customFormat="1" ht="27" customHeight="1">
      <c r="A14" s="160" t="s">
        <v>63</v>
      </c>
      <c r="B14" s="161"/>
      <c r="C14" s="161"/>
      <c r="D14" s="161"/>
      <c r="E14" s="161"/>
      <c r="F14" s="161"/>
      <c r="G14" s="161"/>
      <c r="H14" s="162"/>
      <c r="I14" s="12"/>
      <c r="J14" s="12"/>
      <c r="K14" s="12"/>
    </row>
    <row r="15" spans="1:23" s="4" customFormat="1" ht="11.25"/>
    <row r="16" spans="1:23" s="4" customFormat="1" ht="11.25"/>
    <row r="17" spans="1:19" s="4" customFormat="1" ht="26.25" customHeight="1">
      <c r="A17" s="160" t="s">
        <v>64</v>
      </c>
      <c r="B17" s="161"/>
      <c r="C17" s="161"/>
      <c r="D17" s="161"/>
      <c r="E17" s="161"/>
      <c r="F17" s="161"/>
      <c r="G17" s="161"/>
      <c r="H17" s="162"/>
      <c r="I17" s="12"/>
      <c r="J17" s="12"/>
      <c r="K17" s="12"/>
    </row>
    <row r="18" spans="1:19" s="4" customFormat="1" ht="11.25">
      <c r="A18" s="12"/>
      <c r="B18" s="12"/>
      <c r="C18" s="12"/>
      <c r="D18" s="12"/>
      <c r="E18" s="12"/>
      <c r="F18" s="12"/>
      <c r="G18" s="12"/>
      <c r="H18" s="12"/>
      <c r="I18" s="12"/>
      <c r="J18" s="12"/>
      <c r="K18" s="12"/>
    </row>
    <row r="19" spans="1:19" s="4" customFormat="1" ht="30" customHeight="1">
      <c r="A19" s="12"/>
      <c r="B19" s="144" t="s">
        <v>45</v>
      </c>
      <c r="C19" s="144"/>
      <c r="D19" s="144"/>
      <c r="E19" s="144"/>
      <c r="F19" s="144"/>
      <c r="G19" s="144"/>
      <c r="H19" s="12"/>
      <c r="I19" s="12"/>
      <c r="J19" s="12"/>
      <c r="K19" s="12"/>
      <c r="L19" s="12"/>
      <c r="M19" s="68"/>
      <c r="P19" s="13"/>
      <c r="Q19" s="13"/>
      <c r="R19" s="13"/>
      <c r="S19" s="5"/>
    </row>
    <row r="20" spans="1:19" s="4" customFormat="1" ht="30" customHeight="1">
      <c r="A20" s="12"/>
      <c r="B20" s="62" t="s">
        <v>37</v>
      </c>
      <c r="C20" s="62" t="s">
        <v>38</v>
      </c>
      <c r="D20" s="62" t="s">
        <v>39</v>
      </c>
      <c r="E20" s="62" t="s">
        <v>40</v>
      </c>
      <c r="F20" s="62" t="s">
        <v>41</v>
      </c>
      <c r="G20" s="62" t="s">
        <v>33</v>
      </c>
      <c r="H20" s="12"/>
      <c r="I20" s="12"/>
      <c r="J20" s="12"/>
      <c r="K20" s="12"/>
      <c r="L20" s="12"/>
      <c r="M20" s="68"/>
      <c r="P20" s="13"/>
      <c r="Q20" s="13"/>
      <c r="R20" s="13"/>
      <c r="S20" s="5"/>
    </row>
    <row r="21" spans="1:19" s="4" customFormat="1" ht="16.5">
      <c r="A21" s="12"/>
      <c r="B21" s="14" t="s">
        <v>42</v>
      </c>
      <c r="C21" s="15"/>
      <c r="D21" s="15"/>
      <c r="E21" s="15">
        <v>0</v>
      </c>
      <c r="F21" s="15"/>
      <c r="G21" s="16">
        <f>(C21+D21+E21+F21)</f>
        <v>0</v>
      </c>
      <c r="H21" s="12"/>
      <c r="I21" s="12"/>
      <c r="J21" s="12"/>
      <c r="K21" s="12"/>
      <c r="L21" s="12"/>
      <c r="M21" s="12"/>
      <c r="P21" s="13"/>
      <c r="Q21" s="13"/>
      <c r="R21" s="13"/>
      <c r="S21" s="5"/>
    </row>
    <row r="22" spans="1:19" s="4" customFormat="1" ht="16.5">
      <c r="A22" s="12"/>
      <c r="B22" s="17" t="s">
        <v>35</v>
      </c>
      <c r="C22" s="18"/>
      <c r="D22" s="18"/>
      <c r="E22" s="18">
        <v>6403845</v>
      </c>
      <c r="F22" s="18"/>
      <c r="G22" s="16">
        <f>(C22+D22+E22+F22)</f>
        <v>6403845</v>
      </c>
      <c r="H22" s="12"/>
      <c r="I22" s="12"/>
      <c r="J22" s="12"/>
      <c r="K22" s="12"/>
      <c r="P22" s="13"/>
      <c r="Q22" s="13"/>
      <c r="R22" s="13"/>
      <c r="S22" s="5"/>
    </row>
    <row r="23" spans="1:19" s="4" customFormat="1" ht="16.5">
      <c r="A23" s="12"/>
      <c r="B23" s="19" t="s">
        <v>33</v>
      </c>
      <c r="C23" s="20">
        <f>SUM(C22+C21)</f>
        <v>0</v>
      </c>
      <c r="D23" s="20">
        <f t="shared" ref="D23:G23" si="0">SUM(D22+D21)</f>
        <v>0</v>
      </c>
      <c r="E23" s="20">
        <f t="shared" si="0"/>
        <v>6403845</v>
      </c>
      <c r="F23" s="20">
        <f t="shared" si="0"/>
        <v>0</v>
      </c>
      <c r="G23" s="20">
        <f t="shared" si="0"/>
        <v>6403845</v>
      </c>
      <c r="H23" s="12"/>
      <c r="I23" s="12"/>
      <c r="O23" s="13"/>
      <c r="P23" s="13"/>
      <c r="Q23" s="13"/>
      <c r="R23" s="5"/>
    </row>
    <row r="24" spans="1:19" s="4" customFormat="1" ht="11.25"/>
    <row r="25" spans="1:19" s="4" customFormat="1" ht="15" customHeight="1">
      <c r="A25" s="21"/>
      <c r="B25" s="21"/>
      <c r="C25" s="21"/>
      <c r="D25" s="21"/>
      <c r="E25" s="21"/>
      <c r="H25" s="21"/>
      <c r="I25" s="21"/>
      <c r="L25" s="143" t="s">
        <v>17</v>
      </c>
      <c r="M25" s="143"/>
      <c r="N25" s="143"/>
      <c r="O25" s="143"/>
      <c r="P25" s="143"/>
      <c r="Q25" s="78"/>
      <c r="R25" s="5"/>
      <c r="S25" s="21"/>
    </row>
    <row r="26" spans="1:19" s="4" customFormat="1" ht="27.75" customHeight="1">
      <c r="A26" s="22"/>
      <c r="B26" s="21"/>
      <c r="C26" s="21"/>
      <c r="D26" s="21"/>
      <c r="E26" s="21"/>
      <c r="L26" s="143" t="s">
        <v>57</v>
      </c>
      <c r="M26" s="143"/>
      <c r="N26" s="143"/>
      <c r="O26" s="143"/>
      <c r="P26" s="141" t="s">
        <v>58</v>
      </c>
      <c r="Q26" s="141" t="s">
        <v>61</v>
      </c>
      <c r="R26" s="141" t="s">
        <v>2</v>
      </c>
      <c r="S26" s="141" t="s">
        <v>13</v>
      </c>
    </row>
    <row r="27" spans="1:19" s="4" customFormat="1" ht="44.25" customHeight="1">
      <c r="A27" s="61" t="s">
        <v>5</v>
      </c>
      <c r="B27" s="61" t="s">
        <v>9</v>
      </c>
      <c r="C27" s="143" t="s">
        <v>10</v>
      </c>
      <c r="D27" s="143"/>
      <c r="E27" s="145" t="s">
        <v>59</v>
      </c>
      <c r="F27" s="146"/>
      <c r="G27" s="74" t="s">
        <v>47</v>
      </c>
      <c r="H27" s="63" t="s">
        <v>46</v>
      </c>
      <c r="I27" s="144" t="s">
        <v>48</v>
      </c>
      <c r="J27" s="144"/>
      <c r="K27" s="72" t="s">
        <v>56</v>
      </c>
      <c r="L27" s="61" t="s">
        <v>6</v>
      </c>
      <c r="M27" s="61" t="s">
        <v>7</v>
      </c>
      <c r="N27" s="61" t="s">
        <v>8</v>
      </c>
      <c r="O27" s="61" t="s">
        <v>60</v>
      </c>
      <c r="P27" s="142"/>
      <c r="Q27" s="142"/>
      <c r="R27" s="142"/>
      <c r="S27" s="142"/>
    </row>
    <row r="28" spans="1:19" s="5" customFormat="1" ht="11.25" customHeight="1">
      <c r="A28" s="23"/>
      <c r="B28" s="24"/>
      <c r="C28" s="196"/>
      <c r="D28" s="196"/>
      <c r="E28" s="195"/>
      <c r="F28" s="195"/>
      <c r="G28" s="77"/>
      <c r="H28" s="7"/>
      <c r="I28" s="194"/>
      <c r="J28" s="194"/>
      <c r="K28" s="71"/>
      <c r="L28" s="26"/>
      <c r="M28" s="26"/>
      <c r="N28" s="26"/>
      <c r="O28" s="26"/>
      <c r="P28" s="26"/>
      <c r="Q28" s="26"/>
      <c r="R28" s="26"/>
      <c r="S28" s="27"/>
    </row>
    <row r="29" spans="1:19" s="4" customFormat="1" ht="34.5" customHeight="1">
      <c r="A29" s="136">
        <v>1</v>
      </c>
      <c r="B29" s="133" t="s">
        <v>65</v>
      </c>
      <c r="C29" s="147" t="s">
        <v>66</v>
      </c>
      <c r="D29" s="148"/>
      <c r="E29" s="125" t="s">
        <v>78</v>
      </c>
      <c r="F29" s="125"/>
      <c r="G29" s="131">
        <f>1815000-34972.12-1064.12</f>
        <v>1778963.7599999998</v>
      </c>
      <c r="H29" s="65" t="s">
        <v>42</v>
      </c>
      <c r="I29" s="124">
        <v>0</v>
      </c>
      <c r="J29" s="124"/>
      <c r="K29" s="70">
        <v>0</v>
      </c>
      <c r="L29" s="29">
        <v>0</v>
      </c>
      <c r="M29" s="29">
        <v>0</v>
      </c>
      <c r="N29" s="29">
        <v>0</v>
      </c>
      <c r="O29" s="29"/>
      <c r="P29" s="29">
        <f>SUM(L29:O29)</f>
        <v>0</v>
      </c>
      <c r="Q29" s="29">
        <f>SUM(K29+P29)</f>
        <v>0</v>
      </c>
      <c r="R29" s="29">
        <f>SUM(I29-Q29)</f>
        <v>0</v>
      </c>
      <c r="S29" s="30" t="e">
        <f>(Q29/I29)</f>
        <v>#DIV/0!</v>
      </c>
    </row>
    <row r="30" spans="1:19" s="4" customFormat="1" ht="34.5" customHeight="1">
      <c r="A30" s="137"/>
      <c r="B30" s="134"/>
      <c r="C30" s="149"/>
      <c r="D30" s="150"/>
      <c r="E30" s="125"/>
      <c r="F30" s="125"/>
      <c r="G30" s="132">
        <f t="shared" ref="G30" si="1">1815000-34972.16-1064.09</f>
        <v>1778963.75</v>
      </c>
      <c r="H30" s="65" t="s">
        <v>35</v>
      </c>
      <c r="I30" s="124">
        <f>1815000-34972.12-1064.12</f>
        <v>1778963.7599999998</v>
      </c>
      <c r="J30" s="124"/>
      <c r="K30" s="70">
        <v>570408.54</v>
      </c>
      <c r="L30" s="29">
        <v>1189925.1000000001</v>
      </c>
      <c r="M30" s="29">
        <v>0</v>
      </c>
      <c r="N30" s="29">
        <v>0</v>
      </c>
      <c r="O30" s="29"/>
      <c r="P30" s="29">
        <f t="shared" ref="P30:P47" si="2">SUM(L30:O30)</f>
        <v>1189925.1000000001</v>
      </c>
      <c r="Q30" s="29">
        <f t="shared" ref="Q30:Q47" si="3">SUM(K30+P30)</f>
        <v>1760333.6400000001</v>
      </c>
      <c r="R30" s="29">
        <f t="shared" ref="R30:R47" si="4">SUM(I30-Q30)</f>
        <v>18630.119999999646</v>
      </c>
      <c r="S30" s="118">
        <f t="shared" ref="S30:S47" si="5">(Q30/I30)</f>
        <v>0.98952754383259633</v>
      </c>
    </row>
    <row r="31" spans="1:19" s="4" customFormat="1" ht="34.5" customHeight="1">
      <c r="A31" s="137"/>
      <c r="B31" s="134"/>
      <c r="C31" s="149"/>
      <c r="D31" s="150"/>
      <c r="E31" s="125" t="s">
        <v>79</v>
      </c>
      <c r="F31" s="125"/>
      <c r="G31" s="131">
        <f>770000+34972.12</f>
        <v>804972.12</v>
      </c>
      <c r="H31" s="65" t="s">
        <v>42</v>
      </c>
      <c r="I31" s="124">
        <v>0</v>
      </c>
      <c r="J31" s="124"/>
      <c r="K31" s="79">
        <v>0</v>
      </c>
      <c r="L31" s="29">
        <v>0</v>
      </c>
      <c r="M31" s="29">
        <v>0</v>
      </c>
      <c r="N31" s="29">
        <v>0</v>
      </c>
      <c r="O31" s="29"/>
      <c r="P31" s="29">
        <f>SUM(L31:O31)</f>
        <v>0</v>
      </c>
      <c r="Q31" s="29">
        <f>SUM(K31+P31)</f>
        <v>0</v>
      </c>
      <c r="R31" s="29">
        <f>SUM(I31-Q31)</f>
        <v>0</v>
      </c>
      <c r="S31" s="79" t="e">
        <f>(Q31/I31)</f>
        <v>#DIV/0!</v>
      </c>
    </row>
    <row r="32" spans="1:19" s="4" customFormat="1" ht="34.5" customHeight="1">
      <c r="A32" s="137"/>
      <c r="B32" s="134"/>
      <c r="C32" s="151"/>
      <c r="D32" s="152"/>
      <c r="E32" s="125"/>
      <c r="F32" s="125"/>
      <c r="G32" s="132">
        <f t="shared" ref="G32" si="6">770000+34972.16</f>
        <v>804972.16</v>
      </c>
      <c r="H32" s="65" t="s">
        <v>35</v>
      </c>
      <c r="I32" s="124">
        <f>770000+34972.12</f>
        <v>804972.12</v>
      </c>
      <c r="J32" s="124"/>
      <c r="K32" s="79">
        <v>0</v>
      </c>
      <c r="L32" s="29">
        <v>804972.12</v>
      </c>
      <c r="M32" s="29">
        <v>0</v>
      </c>
      <c r="N32" s="29">
        <v>0</v>
      </c>
      <c r="O32" s="29"/>
      <c r="P32" s="29">
        <f t="shared" ref="P32" si="7">SUM(L32:O32)</f>
        <v>804972.12</v>
      </c>
      <c r="Q32" s="29">
        <f t="shared" ref="Q32" si="8">SUM(K32+P32)</f>
        <v>804972.12</v>
      </c>
      <c r="R32" s="109">
        <f t="shared" ref="R32" si="9">SUM(I32-Q32)</f>
        <v>0</v>
      </c>
      <c r="S32" s="118">
        <f t="shared" ref="S32" si="10">(Q32/I32)</f>
        <v>1</v>
      </c>
    </row>
    <row r="33" spans="1:19" s="4" customFormat="1" ht="18.75" customHeight="1">
      <c r="A33" s="137"/>
      <c r="B33" s="134"/>
      <c r="C33" s="147" t="s">
        <v>67</v>
      </c>
      <c r="D33" s="148"/>
      <c r="E33" s="125" t="s">
        <v>80</v>
      </c>
      <c r="F33" s="125"/>
      <c r="G33" s="131">
        <f t="shared" ref="G33:G34" si="11">1618000-84866.47-20972.61</f>
        <v>1512160.92</v>
      </c>
      <c r="H33" s="65" t="s">
        <v>42</v>
      </c>
      <c r="I33" s="124">
        <v>0</v>
      </c>
      <c r="J33" s="124"/>
      <c r="K33" s="79">
        <v>0</v>
      </c>
      <c r="L33" s="29">
        <v>0</v>
      </c>
      <c r="M33" s="29">
        <v>0</v>
      </c>
      <c r="N33" s="29">
        <v>0</v>
      </c>
      <c r="O33" s="29"/>
      <c r="P33" s="29">
        <f>SUM(L33:O33)</f>
        <v>0</v>
      </c>
      <c r="Q33" s="29">
        <f>SUM(K33+P33)</f>
        <v>0</v>
      </c>
      <c r="R33" s="29">
        <f>SUM(I33-Q33)</f>
        <v>0</v>
      </c>
      <c r="S33" s="79" t="e">
        <f>(Q33/I33)</f>
        <v>#DIV/0!</v>
      </c>
    </row>
    <row r="34" spans="1:19" s="4" customFormat="1" ht="20.25" customHeight="1">
      <c r="A34" s="137"/>
      <c r="B34" s="134"/>
      <c r="C34" s="149"/>
      <c r="D34" s="150"/>
      <c r="E34" s="125"/>
      <c r="F34" s="125"/>
      <c r="G34" s="132">
        <f t="shared" si="11"/>
        <v>1512160.92</v>
      </c>
      <c r="H34" s="65" t="s">
        <v>35</v>
      </c>
      <c r="I34" s="124">
        <f>1618000-84866.47-20972.61</f>
        <v>1512160.92</v>
      </c>
      <c r="J34" s="124"/>
      <c r="K34" s="79">
        <v>0</v>
      </c>
      <c r="L34" s="29">
        <v>1512160.92</v>
      </c>
      <c r="M34" s="29">
        <v>0</v>
      </c>
      <c r="N34" s="29">
        <v>0</v>
      </c>
      <c r="O34" s="29"/>
      <c r="P34" s="29">
        <f t="shared" ref="P34" si="12">SUM(L34:O34)</f>
        <v>1512160.92</v>
      </c>
      <c r="Q34" s="29">
        <f t="shared" ref="Q34" si="13">SUM(K34+P34)</f>
        <v>1512160.92</v>
      </c>
      <c r="R34" s="29">
        <f t="shared" ref="R34" si="14">SUM(I34-Q34)</f>
        <v>0</v>
      </c>
      <c r="S34" s="118">
        <f t="shared" ref="S34" si="15">(Q34/I34)</f>
        <v>1</v>
      </c>
    </row>
    <row r="35" spans="1:19" s="4" customFormat="1" ht="18.75" customHeight="1">
      <c r="A35" s="137"/>
      <c r="B35" s="134"/>
      <c r="C35" s="149"/>
      <c r="D35" s="150"/>
      <c r="E35" s="125" t="s">
        <v>81</v>
      </c>
      <c r="F35" s="125"/>
      <c r="G35" s="131">
        <f t="shared" ref="G35:G36" si="16">685476-8096.48-7650.04</f>
        <v>669729.48</v>
      </c>
      <c r="H35" s="65" t="s">
        <v>42</v>
      </c>
      <c r="I35" s="124">
        <v>0</v>
      </c>
      <c r="J35" s="124"/>
      <c r="K35" s="79">
        <v>0</v>
      </c>
      <c r="L35" s="29">
        <v>0</v>
      </c>
      <c r="M35" s="29">
        <v>0</v>
      </c>
      <c r="N35" s="29">
        <v>0</v>
      </c>
      <c r="O35" s="29"/>
      <c r="P35" s="29">
        <f>SUM(L35:O35)</f>
        <v>0</v>
      </c>
      <c r="Q35" s="29">
        <f>SUM(K35+P35)</f>
        <v>0</v>
      </c>
      <c r="R35" s="29">
        <f>SUM(I35-Q35)</f>
        <v>0</v>
      </c>
      <c r="S35" s="79" t="e">
        <f>(Q35/I35)</f>
        <v>#DIV/0!</v>
      </c>
    </row>
    <row r="36" spans="1:19" s="4" customFormat="1" ht="20.25" customHeight="1">
      <c r="A36" s="137"/>
      <c r="B36" s="134"/>
      <c r="C36" s="149"/>
      <c r="D36" s="150"/>
      <c r="E36" s="125"/>
      <c r="F36" s="125"/>
      <c r="G36" s="132">
        <f t="shared" si="16"/>
        <v>669729.48</v>
      </c>
      <c r="H36" s="65" t="s">
        <v>35</v>
      </c>
      <c r="I36" s="124">
        <f>685476-8096.48-7650.04</f>
        <v>669729.48</v>
      </c>
      <c r="J36" s="124"/>
      <c r="K36" s="79">
        <v>0</v>
      </c>
      <c r="L36" s="29">
        <v>669729.48</v>
      </c>
      <c r="M36" s="29">
        <v>0</v>
      </c>
      <c r="N36" s="29">
        <v>0</v>
      </c>
      <c r="O36" s="29"/>
      <c r="P36" s="29">
        <f t="shared" ref="P36" si="17">SUM(L36:O36)</f>
        <v>669729.48</v>
      </c>
      <c r="Q36" s="29">
        <f t="shared" ref="Q36" si="18">SUM(K36+P36)</f>
        <v>669729.48</v>
      </c>
      <c r="R36" s="29">
        <f t="shared" ref="R36" si="19">SUM(I36-Q36)</f>
        <v>0</v>
      </c>
      <c r="S36" s="118">
        <f t="shared" ref="S36" si="20">(Q36/I36)</f>
        <v>1</v>
      </c>
    </row>
    <row r="37" spans="1:19" s="4" customFormat="1" ht="18.75" customHeight="1">
      <c r="A37" s="137"/>
      <c r="B37" s="134"/>
      <c r="C37" s="149"/>
      <c r="D37" s="150"/>
      <c r="E37" s="125" t="s">
        <v>82</v>
      </c>
      <c r="F37" s="125"/>
      <c r="G37" s="139">
        <f t="shared" ref="G37:G38" si="21">480000+20972.61+8096.48</f>
        <v>509069.08999999997</v>
      </c>
      <c r="H37" s="65" t="s">
        <v>42</v>
      </c>
      <c r="I37" s="124">
        <v>0</v>
      </c>
      <c r="J37" s="124"/>
      <c r="K37" s="79">
        <v>0</v>
      </c>
      <c r="L37" s="29">
        <v>0</v>
      </c>
      <c r="M37" s="29">
        <v>0</v>
      </c>
      <c r="N37" s="29">
        <v>0</v>
      </c>
      <c r="O37" s="29"/>
      <c r="P37" s="29">
        <f>SUM(L37:O37)</f>
        <v>0</v>
      </c>
      <c r="Q37" s="29">
        <f>SUM(K37+P37)</f>
        <v>0</v>
      </c>
      <c r="R37" s="29">
        <f>SUM(I37-Q37)</f>
        <v>0</v>
      </c>
      <c r="S37" s="79" t="e">
        <f>(Q37/I37)</f>
        <v>#DIV/0!</v>
      </c>
    </row>
    <row r="38" spans="1:19" s="4" customFormat="1" ht="20.25" customHeight="1">
      <c r="A38" s="137"/>
      <c r="B38" s="134"/>
      <c r="C38" s="149"/>
      <c r="D38" s="150"/>
      <c r="E38" s="125"/>
      <c r="F38" s="125"/>
      <c r="G38" s="140">
        <f t="shared" si="21"/>
        <v>509069.08999999997</v>
      </c>
      <c r="H38" s="65" t="s">
        <v>35</v>
      </c>
      <c r="I38" s="124">
        <f>480000+20972.61+8096.48</f>
        <v>509069.08999999997</v>
      </c>
      <c r="J38" s="124"/>
      <c r="K38" s="79">
        <v>0</v>
      </c>
      <c r="L38" s="29">
        <v>509069.09</v>
      </c>
      <c r="M38" s="29">
        <v>0</v>
      </c>
      <c r="N38" s="29">
        <v>0</v>
      </c>
      <c r="O38" s="29"/>
      <c r="P38" s="29">
        <f t="shared" ref="P38" si="22">SUM(L38:O38)</f>
        <v>509069.09</v>
      </c>
      <c r="Q38" s="29">
        <f t="shared" ref="Q38" si="23">SUM(K38+P38)</f>
        <v>509069.09</v>
      </c>
      <c r="R38" s="109">
        <f t="shared" ref="R38" si="24">SUM(I38-Q38)</f>
        <v>-5.8207660913467407E-11</v>
      </c>
      <c r="S38" s="118">
        <f t="shared" ref="S38" si="25">(Q38/I38)</f>
        <v>1.0000000000000002</v>
      </c>
    </row>
    <row r="39" spans="1:19" s="4" customFormat="1" ht="18.75" customHeight="1">
      <c r="A39" s="137"/>
      <c r="B39" s="134"/>
      <c r="C39" s="149"/>
      <c r="D39" s="150"/>
      <c r="E39" s="125" t="s">
        <v>83</v>
      </c>
      <c r="F39" s="125"/>
      <c r="G39" s="139">
        <f t="shared" ref="G39:G40" si="26">42000+84866.47</f>
        <v>126866.47</v>
      </c>
      <c r="H39" s="65" t="s">
        <v>42</v>
      </c>
      <c r="I39" s="124">
        <v>0</v>
      </c>
      <c r="J39" s="124"/>
      <c r="K39" s="79">
        <v>0</v>
      </c>
      <c r="L39" s="29">
        <v>0</v>
      </c>
      <c r="M39" s="29">
        <v>0</v>
      </c>
      <c r="N39" s="29">
        <v>0</v>
      </c>
      <c r="O39" s="29"/>
      <c r="P39" s="29">
        <f>SUM(L39:O39)</f>
        <v>0</v>
      </c>
      <c r="Q39" s="29">
        <f>SUM(K39+P39)</f>
        <v>0</v>
      </c>
      <c r="R39" s="29">
        <f>SUM(I39-Q39)</f>
        <v>0</v>
      </c>
      <c r="S39" s="79" t="e">
        <f>(Q39/I39)</f>
        <v>#DIV/0!</v>
      </c>
    </row>
    <row r="40" spans="1:19" s="4" customFormat="1" ht="20.25" customHeight="1">
      <c r="A40" s="137"/>
      <c r="B40" s="134"/>
      <c r="C40" s="151"/>
      <c r="D40" s="152"/>
      <c r="E40" s="125"/>
      <c r="F40" s="125"/>
      <c r="G40" s="140">
        <f t="shared" si="26"/>
        <v>126866.47</v>
      </c>
      <c r="H40" s="65" t="s">
        <v>35</v>
      </c>
      <c r="I40" s="124">
        <f>42000+84866.47</f>
        <v>126866.47</v>
      </c>
      <c r="J40" s="124"/>
      <c r="K40" s="79">
        <v>0</v>
      </c>
      <c r="L40" s="29">
        <v>126866.47</v>
      </c>
      <c r="M40" s="29">
        <v>0</v>
      </c>
      <c r="N40" s="29">
        <v>0</v>
      </c>
      <c r="O40" s="29"/>
      <c r="P40" s="29">
        <f t="shared" ref="P40" si="27">SUM(L40:O40)</f>
        <v>126866.47</v>
      </c>
      <c r="Q40" s="29">
        <f t="shared" ref="Q40" si="28">SUM(K40+P40)</f>
        <v>126866.47</v>
      </c>
      <c r="R40" s="109">
        <f t="shared" ref="R40" si="29">SUM(I40-Q40)</f>
        <v>0</v>
      </c>
      <c r="S40" s="118">
        <f t="shared" ref="S40" si="30">(Q40/I40)</f>
        <v>1</v>
      </c>
    </row>
    <row r="41" spans="1:19" s="4" customFormat="1" ht="41.25" customHeight="1">
      <c r="A41" s="137"/>
      <c r="B41" s="134"/>
      <c r="C41" s="147" t="s">
        <v>68</v>
      </c>
      <c r="D41" s="148"/>
      <c r="E41" s="125" t="s">
        <v>84</v>
      </c>
      <c r="F41" s="125"/>
      <c r="G41" s="131">
        <f>435369-2970.27-302.86</f>
        <v>432095.87</v>
      </c>
      <c r="H41" s="65" t="s">
        <v>42</v>
      </c>
      <c r="I41" s="124">
        <v>0</v>
      </c>
      <c r="J41" s="124"/>
      <c r="K41" s="70">
        <v>0</v>
      </c>
      <c r="L41" s="29">
        <v>0</v>
      </c>
      <c r="M41" s="29">
        <v>0</v>
      </c>
      <c r="N41" s="29">
        <v>0</v>
      </c>
      <c r="O41" s="29"/>
      <c r="P41" s="29">
        <f t="shared" si="2"/>
        <v>0</v>
      </c>
      <c r="Q41" s="29">
        <f t="shared" si="3"/>
        <v>0</v>
      </c>
      <c r="R41" s="29">
        <f t="shared" si="4"/>
        <v>0</v>
      </c>
      <c r="S41" s="76" t="e">
        <f t="shared" si="5"/>
        <v>#DIV/0!</v>
      </c>
    </row>
    <row r="42" spans="1:19" s="4" customFormat="1" ht="41.25" customHeight="1">
      <c r="A42" s="137"/>
      <c r="B42" s="134"/>
      <c r="C42" s="151"/>
      <c r="D42" s="152"/>
      <c r="E42" s="125"/>
      <c r="F42" s="125"/>
      <c r="G42" s="132">
        <f t="shared" ref="G42" si="31">435369-2970.26-302.87</f>
        <v>432095.87</v>
      </c>
      <c r="H42" s="65" t="s">
        <v>35</v>
      </c>
      <c r="I42" s="124">
        <f>435369-2970.27-302.86</f>
        <v>432095.87</v>
      </c>
      <c r="J42" s="124"/>
      <c r="K42" s="70">
        <v>0</v>
      </c>
      <c r="L42" s="29">
        <v>432095.87</v>
      </c>
      <c r="M42" s="29">
        <v>0</v>
      </c>
      <c r="N42" s="29">
        <v>0</v>
      </c>
      <c r="O42" s="29"/>
      <c r="P42" s="29">
        <f t="shared" si="2"/>
        <v>432095.87</v>
      </c>
      <c r="Q42" s="29">
        <f t="shared" si="3"/>
        <v>432095.87</v>
      </c>
      <c r="R42" s="109">
        <f t="shared" si="4"/>
        <v>0</v>
      </c>
      <c r="S42" s="118">
        <f t="shared" si="5"/>
        <v>1</v>
      </c>
    </row>
    <row r="43" spans="1:19" s="4" customFormat="1" ht="18" customHeight="1">
      <c r="A43" s="137"/>
      <c r="B43" s="134"/>
      <c r="C43" s="147" t="s">
        <v>69</v>
      </c>
      <c r="D43" s="148"/>
      <c r="E43" s="125" t="s">
        <v>270</v>
      </c>
      <c r="F43" s="125"/>
      <c r="G43" s="131">
        <f t="shared" ref="G43:G44" si="32">280000+7650.04+2970.26</f>
        <v>290620.3</v>
      </c>
      <c r="H43" s="65" t="s">
        <v>42</v>
      </c>
      <c r="I43" s="124">
        <v>0</v>
      </c>
      <c r="J43" s="124"/>
      <c r="K43" s="70">
        <v>0</v>
      </c>
      <c r="L43" s="29">
        <v>0</v>
      </c>
      <c r="M43" s="29">
        <v>0</v>
      </c>
      <c r="N43" s="29">
        <v>0</v>
      </c>
      <c r="O43" s="29"/>
      <c r="P43" s="29">
        <f t="shared" si="2"/>
        <v>0</v>
      </c>
      <c r="Q43" s="29">
        <f t="shared" si="3"/>
        <v>0</v>
      </c>
      <c r="R43" s="29">
        <f t="shared" si="4"/>
        <v>0</v>
      </c>
      <c r="S43" s="76" t="e">
        <f t="shared" si="5"/>
        <v>#DIV/0!</v>
      </c>
    </row>
    <row r="44" spans="1:19" s="4" customFormat="1" ht="18" customHeight="1">
      <c r="A44" s="137"/>
      <c r="B44" s="134"/>
      <c r="C44" s="149"/>
      <c r="D44" s="150"/>
      <c r="E44" s="125"/>
      <c r="F44" s="125"/>
      <c r="G44" s="132">
        <f t="shared" si="32"/>
        <v>290620.3</v>
      </c>
      <c r="H44" s="65" t="s">
        <v>35</v>
      </c>
      <c r="I44" s="124">
        <f>280000+7650.04+2970.27</f>
        <v>290620.31</v>
      </c>
      <c r="J44" s="124"/>
      <c r="K44" s="70">
        <v>88645.06</v>
      </c>
      <c r="L44" s="29">
        <v>201975.25</v>
      </c>
      <c r="M44" s="29">
        <v>0</v>
      </c>
      <c r="N44" s="29">
        <v>0</v>
      </c>
      <c r="O44" s="29"/>
      <c r="P44" s="29">
        <f t="shared" si="2"/>
        <v>201975.25</v>
      </c>
      <c r="Q44" s="29">
        <f t="shared" si="3"/>
        <v>290620.31</v>
      </c>
      <c r="R44" s="109">
        <f t="shared" si="4"/>
        <v>0</v>
      </c>
      <c r="S44" s="118">
        <f t="shared" si="5"/>
        <v>1</v>
      </c>
    </row>
    <row r="45" spans="1:19" s="4" customFormat="1" ht="25.5" customHeight="1">
      <c r="A45" s="137"/>
      <c r="B45" s="134"/>
      <c r="C45" s="149"/>
      <c r="D45" s="150"/>
      <c r="E45" s="125" t="s">
        <v>85</v>
      </c>
      <c r="F45" s="125"/>
      <c r="G45" s="131">
        <f>278000+302.86+1064.12</f>
        <v>279366.98</v>
      </c>
      <c r="H45" s="65" t="s">
        <v>42</v>
      </c>
      <c r="I45" s="124">
        <v>0</v>
      </c>
      <c r="J45" s="124"/>
      <c r="K45" s="70">
        <v>0</v>
      </c>
      <c r="L45" s="29">
        <v>0</v>
      </c>
      <c r="M45" s="29">
        <v>0</v>
      </c>
      <c r="N45" s="29">
        <v>0</v>
      </c>
      <c r="O45" s="29"/>
      <c r="P45" s="29">
        <f t="shared" si="2"/>
        <v>0</v>
      </c>
      <c r="Q45" s="29">
        <f t="shared" si="3"/>
        <v>0</v>
      </c>
      <c r="R45" s="109">
        <f t="shared" si="4"/>
        <v>0</v>
      </c>
      <c r="S45" s="111" t="e">
        <f t="shared" si="5"/>
        <v>#DIV/0!</v>
      </c>
    </row>
    <row r="46" spans="1:19" s="4" customFormat="1" ht="25.5" customHeight="1">
      <c r="A46" s="138"/>
      <c r="B46" s="135"/>
      <c r="C46" s="151"/>
      <c r="D46" s="152"/>
      <c r="E46" s="125"/>
      <c r="F46" s="125"/>
      <c r="G46" s="132">
        <f t="shared" ref="G46" si="33">278000+302.87+1064.09</f>
        <v>279366.96000000002</v>
      </c>
      <c r="H46" s="65" t="s">
        <v>35</v>
      </c>
      <c r="I46" s="129">
        <f>278000+302.86+1064.12</f>
        <v>279366.98</v>
      </c>
      <c r="J46" s="130"/>
      <c r="K46" s="69">
        <v>115250.19</v>
      </c>
      <c r="L46" s="29">
        <v>164116.79</v>
      </c>
      <c r="M46" s="29">
        <v>0</v>
      </c>
      <c r="N46" s="29">
        <v>0</v>
      </c>
      <c r="O46" s="29"/>
      <c r="P46" s="29">
        <f t="shared" si="2"/>
        <v>164116.79</v>
      </c>
      <c r="Q46" s="29">
        <f t="shared" si="3"/>
        <v>279366.98</v>
      </c>
      <c r="R46" s="109">
        <f t="shared" si="4"/>
        <v>0</v>
      </c>
      <c r="S46" s="118">
        <f t="shared" si="5"/>
        <v>1</v>
      </c>
    </row>
    <row r="47" spans="1:19" s="4" customFormat="1" ht="15" customHeight="1">
      <c r="E47" s="164" t="s">
        <v>3</v>
      </c>
      <c r="F47" s="165"/>
      <c r="G47" s="165"/>
      <c r="H47" s="64"/>
      <c r="I47" s="168">
        <f>SUM(I29:J46)</f>
        <v>6403844.9999999981</v>
      </c>
      <c r="J47" s="168"/>
      <c r="K47" s="73">
        <f>SUM(K29:K46)</f>
        <v>774303.79</v>
      </c>
      <c r="L47" s="32">
        <f>SUM(L29:L46)</f>
        <v>5610911.0899999999</v>
      </c>
      <c r="M47" s="32">
        <f>SUM(M29:M46)</f>
        <v>0</v>
      </c>
      <c r="N47" s="32">
        <f>SUM(N29:N46)</f>
        <v>0</v>
      </c>
      <c r="O47" s="32">
        <f t="shared" ref="O47" si="34">SUM(O29:O45)</f>
        <v>0</v>
      </c>
      <c r="P47" s="66">
        <f t="shared" si="2"/>
        <v>5610911.0899999999</v>
      </c>
      <c r="Q47" s="29">
        <f t="shared" si="3"/>
        <v>6385214.8799999999</v>
      </c>
      <c r="R47" s="29">
        <f t="shared" si="4"/>
        <v>18630.119999998249</v>
      </c>
      <c r="S47" s="118">
        <f t="shared" si="5"/>
        <v>0.9970907915478906</v>
      </c>
    </row>
    <row r="48" spans="1:19" s="4" customFormat="1" ht="11.25">
      <c r="F48" s="33"/>
      <c r="P48" s="33"/>
      <c r="Q48" s="33"/>
      <c r="R48" s="33"/>
      <c r="S48" s="33"/>
    </row>
    <row r="49" spans="1:19" s="4" customFormat="1" ht="18" customHeight="1">
      <c r="H49" s="34"/>
      <c r="I49" s="34"/>
      <c r="J49" s="34"/>
      <c r="K49" s="34"/>
    </row>
    <row r="50" spans="1:19" s="4" customFormat="1" ht="51" customHeight="1">
      <c r="A50" s="172" t="s">
        <v>55</v>
      </c>
      <c r="B50" s="173"/>
      <c r="C50" s="173"/>
      <c r="D50" s="173"/>
      <c r="E50" s="173"/>
      <c r="F50" s="173"/>
      <c r="G50" s="173"/>
      <c r="H50" s="173"/>
      <c r="I50" s="173"/>
      <c r="J50" s="173"/>
      <c r="K50" s="173"/>
      <c r="L50" s="173"/>
      <c r="R50" s="101"/>
    </row>
    <row r="51" spans="1:19" s="4" customFormat="1" ht="45" customHeight="1">
      <c r="A51" s="167" t="s">
        <v>86</v>
      </c>
      <c r="B51" s="167"/>
      <c r="C51" s="167"/>
      <c r="D51" s="167"/>
      <c r="E51" s="167"/>
      <c r="F51" s="167"/>
      <c r="G51" s="167"/>
      <c r="H51" s="167"/>
      <c r="I51" s="167"/>
      <c r="J51" s="167"/>
      <c r="K51" s="167"/>
      <c r="L51" s="167"/>
      <c r="M51" s="167"/>
      <c r="N51" s="167"/>
      <c r="O51" s="167"/>
      <c r="P51" s="167"/>
      <c r="Q51" s="167"/>
      <c r="R51" s="167"/>
      <c r="S51" s="167"/>
    </row>
    <row r="52" spans="1:19" s="4" customFormat="1" ht="11.25"/>
    <row r="53" spans="1:19" s="4" customFormat="1" ht="32.25" customHeight="1">
      <c r="A53" s="172" t="s">
        <v>54</v>
      </c>
      <c r="B53" s="174"/>
      <c r="C53" s="174"/>
      <c r="D53" s="174"/>
      <c r="E53" s="174"/>
      <c r="F53" s="174"/>
      <c r="G53" s="174"/>
      <c r="H53" s="174"/>
      <c r="I53" s="174"/>
      <c r="J53" s="174"/>
      <c r="K53" s="174"/>
      <c r="L53" s="174"/>
    </row>
    <row r="54" spans="1:19" s="4" customFormat="1" ht="41.25" customHeight="1">
      <c r="A54" s="167" t="s">
        <v>87</v>
      </c>
      <c r="B54" s="167"/>
      <c r="C54" s="167"/>
      <c r="D54" s="167"/>
      <c r="E54" s="167"/>
      <c r="F54" s="167"/>
      <c r="G54" s="167"/>
      <c r="H54" s="167"/>
      <c r="I54" s="167"/>
      <c r="J54" s="167"/>
      <c r="K54" s="167"/>
      <c r="L54" s="167"/>
      <c r="M54" s="167"/>
      <c r="N54" s="167"/>
      <c r="O54" s="167"/>
      <c r="P54" s="167"/>
      <c r="Q54" s="167"/>
      <c r="R54" s="167"/>
      <c r="S54" s="167"/>
    </row>
    <row r="55" spans="1:19" s="4" customFormat="1" ht="11.25"/>
    <row r="56" spans="1:19" s="4" customFormat="1" ht="11.25">
      <c r="A56" s="175" t="s">
        <v>53</v>
      </c>
      <c r="B56" s="176"/>
      <c r="C56" s="176"/>
      <c r="D56" s="176"/>
      <c r="E56" s="176"/>
      <c r="F56" s="176"/>
      <c r="G56" s="176"/>
      <c r="H56" s="176"/>
      <c r="I56" s="176"/>
      <c r="J56" s="176"/>
      <c r="K56" s="176"/>
      <c r="L56" s="176"/>
    </row>
    <row r="57" spans="1:19" s="4" customFormat="1" ht="11.25">
      <c r="A57" s="169"/>
      <c r="B57" s="170"/>
      <c r="C57" s="170"/>
      <c r="D57" s="170"/>
      <c r="E57" s="170"/>
      <c r="F57" s="170"/>
      <c r="G57" s="170"/>
      <c r="H57" s="170"/>
      <c r="I57" s="170"/>
      <c r="J57" s="170"/>
      <c r="K57" s="170"/>
      <c r="L57" s="170"/>
      <c r="M57" s="170"/>
      <c r="N57" s="170"/>
      <c r="O57" s="170"/>
      <c r="P57" s="170"/>
      <c r="Q57" s="170"/>
      <c r="R57" s="170"/>
      <c r="S57" s="171"/>
    </row>
    <row r="58" spans="1:19" s="4" customFormat="1" ht="11.25">
      <c r="A58" s="126" t="s">
        <v>302</v>
      </c>
      <c r="B58" s="127"/>
      <c r="C58" s="127"/>
      <c r="D58" s="127"/>
      <c r="E58" s="127"/>
      <c r="F58" s="127"/>
      <c r="G58" s="127"/>
      <c r="H58" s="127"/>
      <c r="I58" s="127"/>
      <c r="J58" s="127"/>
      <c r="K58" s="127"/>
      <c r="L58" s="127"/>
      <c r="M58" s="127"/>
      <c r="N58" s="127"/>
      <c r="O58" s="127"/>
      <c r="P58" s="127"/>
      <c r="Q58" s="127"/>
      <c r="R58" s="127"/>
      <c r="S58" s="128"/>
    </row>
    <row r="59" spans="1:19" s="4" customFormat="1" ht="11.25">
      <c r="A59" s="126"/>
      <c r="B59" s="127"/>
      <c r="C59" s="127"/>
      <c r="D59" s="127"/>
      <c r="E59" s="127"/>
      <c r="F59" s="127"/>
      <c r="G59" s="127"/>
      <c r="H59" s="127"/>
      <c r="I59" s="127"/>
      <c r="J59" s="127"/>
      <c r="K59" s="127"/>
      <c r="L59" s="127"/>
      <c r="M59" s="127"/>
      <c r="N59" s="127"/>
      <c r="O59" s="127"/>
      <c r="P59" s="127"/>
      <c r="Q59" s="127"/>
      <c r="R59" s="127"/>
      <c r="S59" s="128"/>
    </row>
    <row r="60" spans="1:19" s="4" customFormat="1" ht="11.25" customHeight="1">
      <c r="A60" s="113"/>
      <c r="B60" s="10"/>
      <c r="C60" s="10"/>
      <c r="D60" s="10"/>
      <c r="E60" s="10"/>
      <c r="F60" s="10"/>
      <c r="G60" s="115" t="s">
        <v>299</v>
      </c>
      <c r="H60" s="106" t="s">
        <v>301</v>
      </c>
      <c r="J60" s="5"/>
      <c r="K60" s="115" t="s">
        <v>300</v>
      </c>
      <c r="L60" s="115" t="s">
        <v>301</v>
      </c>
      <c r="M60" s="112"/>
      <c r="N60" s="10"/>
      <c r="O60" s="10"/>
      <c r="P60" s="10"/>
      <c r="Q60" s="10"/>
      <c r="R60" s="10"/>
      <c r="S60" s="114"/>
    </row>
    <row r="61" spans="1:19" s="4" customFormat="1" ht="11.25">
      <c r="A61" s="113"/>
      <c r="B61" s="10"/>
      <c r="C61" s="10"/>
      <c r="D61" s="10"/>
      <c r="E61" s="10"/>
      <c r="F61" s="10"/>
      <c r="G61" s="105" t="s">
        <v>97</v>
      </c>
      <c r="H61" s="116">
        <v>34972.120000000003</v>
      </c>
      <c r="I61" s="10"/>
      <c r="J61" s="10"/>
      <c r="K61" s="105" t="s">
        <v>70</v>
      </c>
      <c r="L61" s="116">
        <v>34972.120000000003</v>
      </c>
      <c r="M61" s="10"/>
      <c r="N61" s="10"/>
      <c r="O61" s="10"/>
      <c r="P61" s="10"/>
      <c r="Q61" s="10"/>
      <c r="R61" s="10"/>
      <c r="S61" s="114"/>
    </row>
    <row r="62" spans="1:19" s="4" customFormat="1" ht="11.25">
      <c r="A62" s="113"/>
      <c r="B62" s="10"/>
      <c r="C62" s="10"/>
      <c r="D62" s="10"/>
      <c r="E62" s="10"/>
      <c r="F62" s="10"/>
      <c r="G62" s="105" t="s">
        <v>97</v>
      </c>
      <c r="H62" s="116">
        <v>1064.1199999999999</v>
      </c>
      <c r="I62" s="10"/>
      <c r="J62" s="10"/>
      <c r="K62" s="105" t="s">
        <v>77</v>
      </c>
      <c r="L62" s="116">
        <v>1064.1199999999999</v>
      </c>
      <c r="M62" s="10"/>
      <c r="N62" s="10"/>
      <c r="O62" s="10"/>
      <c r="P62" s="10"/>
      <c r="Q62" s="10"/>
      <c r="R62" s="10"/>
      <c r="S62" s="114"/>
    </row>
    <row r="63" spans="1:19" s="4" customFormat="1" ht="11.25">
      <c r="A63" s="113"/>
      <c r="B63" s="10"/>
      <c r="C63" s="10"/>
      <c r="D63" s="10"/>
      <c r="E63" s="10"/>
      <c r="F63" s="10"/>
      <c r="G63" s="105" t="s">
        <v>71</v>
      </c>
      <c r="H63" s="116">
        <v>84866.47</v>
      </c>
      <c r="I63" s="10"/>
      <c r="J63" s="10"/>
      <c r="K63" s="105" t="s">
        <v>74</v>
      </c>
      <c r="L63" s="116">
        <v>84866.47</v>
      </c>
      <c r="M63" s="10"/>
      <c r="N63" s="10"/>
      <c r="O63" s="10"/>
      <c r="P63" s="10"/>
      <c r="Q63" s="10"/>
      <c r="R63" s="10"/>
      <c r="S63" s="114"/>
    </row>
    <row r="64" spans="1:19" s="4" customFormat="1" ht="11.25">
      <c r="A64" s="113"/>
      <c r="B64" s="10"/>
      <c r="C64" s="10"/>
      <c r="D64" s="10"/>
      <c r="E64" s="10"/>
      <c r="F64" s="10"/>
      <c r="G64" s="105" t="s">
        <v>71</v>
      </c>
      <c r="H64" s="116">
        <v>20972.61</v>
      </c>
      <c r="I64" s="10"/>
      <c r="J64" s="10"/>
      <c r="K64" s="105" t="s">
        <v>73</v>
      </c>
      <c r="L64" s="116">
        <v>20972.61</v>
      </c>
      <c r="M64" s="10"/>
      <c r="N64" s="10"/>
      <c r="O64" s="10"/>
      <c r="P64" s="10"/>
      <c r="Q64" s="10"/>
      <c r="R64" s="10"/>
      <c r="S64" s="114"/>
    </row>
    <row r="65" spans="1:19" s="4" customFormat="1" ht="11.25">
      <c r="A65" s="113"/>
      <c r="B65" s="10"/>
      <c r="C65" s="10"/>
      <c r="D65" s="10"/>
      <c r="E65" s="10"/>
      <c r="F65" s="10"/>
      <c r="G65" s="105" t="s">
        <v>72</v>
      </c>
      <c r="H65" s="116">
        <v>8096.48</v>
      </c>
      <c r="I65" s="10"/>
      <c r="J65" s="10"/>
      <c r="K65" s="105" t="s">
        <v>73</v>
      </c>
      <c r="L65" s="116">
        <v>8096.48</v>
      </c>
      <c r="M65" s="10"/>
      <c r="N65" s="10"/>
      <c r="O65" s="10"/>
      <c r="P65" s="10"/>
      <c r="Q65" s="10"/>
      <c r="R65" s="10"/>
      <c r="S65" s="114"/>
    </row>
    <row r="66" spans="1:19" s="4" customFormat="1" ht="11.25">
      <c r="A66" s="113"/>
      <c r="B66" s="10"/>
      <c r="C66" s="10"/>
      <c r="D66" s="10"/>
      <c r="E66" s="10"/>
      <c r="F66" s="10"/>
      <c r="G66" s="105" t="s">
        <v>72</v>
      </c>
      <c r="H66" s="116">
        <v>7650.04</v>
      </c>
      <c r="I66" s="10"/>
      <c r="J66" s="10"/>
      <c r="K66" s="105" t="s">
        <v>76</v>
      </c>
      <c r="L66" s="116">
        <v>7650.04</v>
      </c>
      <c r="M66" s="10"/>
      <c r="N66" s="10"/>
      <c r="O66" s="10"/>
      <c r="P66" s="10"/>
      <c r="Q66" s="10"/>
      <c r="R66" s="10"/>
      <c r="S66" s="114"/>
    </row>
    <row r="67" spans="1:19" s="4" customFormat="1" ht="11.25">
      <c r="A67" s="113"/>
      <c r="B67" s="10"/>
      <c r="C67" s="10"/>
      <c r="D67" s="10"/>
      <c r="E67" s="10"/>
      <c r="F67" s="10"/>
      <c r="G67" s="105" t="s">
        <v>75</v>
      </c>
      <c r="H67" s="116">
        <v>2970.27</v>
      </c>
      <c r="I67" s="10"/>
      <c r="J67" s="10"/>
      <c r="K67" s="105" t="s">
        <v>76</v>
      </c>
      <c r="L67" s="116">
        <v>2790.27</v>
      </c>
      <c r="M67" s="10"/>
      <c r="N67" s="10"/>
      <c r="O67" s="10"/>
      <c r="P67" s="10"/>
      <c r="Q67" s="10"/>
      <c r="R67" s="10"/>
      <c r="S67" s="114"/>
    </row>
    <row r="68" spans="1:19" s="4" customFormat="1" ht="11.25">
      <c r="A68" s="113"/>
      <c r="B68" s="10"/>
      <c r="C68" s="10"/>
      <c r="D68" s="10"/>
      <c r="E68" s="10"/>
      <c r="F68" s="10"/>
      <c r="G68" s="105" t="s">
        <v>75</v>
      </c>
      <c r="H68" s="116">
        <v>302.86</v>
      </c>
      <c r="I68" s="10"/>
      <c r="J68" s="10"/>
      <c r="K68" s="105" t="s">
        <v>77</v>
      </c>
      <c r="L68" s="116">
        <v>302.86</v>
      </c>
      <c r="M68" s="10"/>
      <c r="N68" s="10"/>
      <c r="O68" s="10"/>
      <c r="P68" s="10"/>
      <c r="Q68" s="10"/>
      <c r="R68" s="10"/>
      <c r="S68" s="114"/>
    </row>
    <row r="69" spans="1:19" s="4" customFormat="1" ht="11.25">
      <c r="A69" s="113"/>
      <c r="B69" s="10"/>
      <c r="C69" s="10"/>
      <c r="D69" s="10"/>
      <c r="E69" s="10"/>
      <c r="F69" s="10"/>
      <c r="G69" s="10"/>
      <c r="H69" s="10"/>
      <c r="I69" s="10"/>
      <c r="J69" s="10"/>
      <c r="K69" s="10"/>
      <c r="L69" s="10"/>
      <c r="M69" s="10"/>
      <c r="N69" s="10"/>
      <c r="O69" s="10"/>
      <c r="P69" s="10"/>
      <c r="Q69" s="10"/>
      <c r="R69" s="10"/>
      <c r="S69" s="114"/>
    </row>
    <row r="70" spans="1:19" s="4" customFormat="1" ht="11.25">
      <c r="A70" s="113"/>
      <c r="B70" s="10"/>
      <c r="C70" s="10"/>
      <c r="D70" s="10"/>
      <c r="E70" s="10"/>
      <c r="F70" s="10"/>
      <c r="G70" s="10"/>
      <c r="H70" s="10"/>
      <c r="I70" s="10"/>
      <c r="J70" s="10"/>
      <c r="K70" s="10"/>
      <c r="L70" s="10"/>
      <c r="M70" s="10"/>
      <c r="N70" s="10"/>
      <c r="O70" s="10"/>
      <c r="P70" s="10"/>
      <c r="Q70" s="10"/>
      <c r="R70" s="10"/>
      <c r="S70" s="114"/>
    </row>
    <row r="71" spans="1:19" s="110" customFormat="1" ht="14.25" customHeight="1">
      <c r="A71" s="231" t="s">
        <v>307</v>
      </c>
      <c r="B71" s="232"/>
      <c r="C71" s="232"/>
      <c r="D71" s="232"/>
      <c r="E71" s="232"/>
      <c r="F71" s="232"/>
      <c r="G71" s="232"/>
      <c r="H71" s="232"/>
      <c r="I71" s="232"/>
      <c r="J71" s="232"/>
      <c r="K71" s="232"/>
      <c r="L71" s="232"/>
      <c r="M71" s="232"/>
      <c r="N71" s="232"/>
      <c r="O71" s="232"/>
      <c r="P71" s="232"/>
      <c r="Q71" s="232"/>
      <c r="R71" s="232"/>
      <c r="S71" s="233"/>
    </row>
    <row r="72" spans="1:19" s="117" customFormat="1" ht="15" customHeight="1">
      <c r="A72" s="231" t="s">
        <v>308</v>
      </c>
      <c r="B72" s="232"/>
      <c r="C72" s="232"/>
      <c r="D72" s="232"/>
      <c r="E72" s="232"/>
      <c r="F72" s="232"/>
      <c r="G72" s="232"/>
      <c r="H72" s="232"/>
      <c r="I72" s="232"/>
      <c r="J72" s="232"/>
      <c r="K72" s="232"/>
      <c r="L72" s="232"/>
      <c r="M72" s="232"/>
      <c r="N72" s="232"/>
      <c r="O72" s="232"/>
      <c r="P72" s="232"/>
      <c r="Q72" s="232"/>
      <c r="R72" s="232"/>
      <c r="S72" s="233"/>
    </row>
    <row r="73" spans="1:19" s="5" customFormat="1" ht="11.25">
      <c r="A73" s="193"/>
      <c r="B73" s="158"/>
      <c r="C73" s="158"/>
      <c r="D73" s="158"/>
      <c r="E73" s="158"/>
      <c r="F73" s="158"/>
      <c r="G73" s="158"/>
      <c r="H73" s="158"/>
      <c r="I73" s="158"/>
      <c r="J73" s="158"/>
      <c r="K73" s="158"/>
      <c r="L73" s="158"/>
      <c r="M73" s="158"/>
      <c r="N73" s="158"/>
      <c r="O73" s="158"/>
      <c r="P73" s="158"/>
      <c r="Q73" s="158"/>
      <c r="R73" s="158"/>
      <c r="S73" s="159"/>
    </row>
    <row r="74" spans="1:19" s="37" customFormat="1" ht="13.5">
      <c r="A74" s="157" t="s">
        <v>304</v>
      </c>
      <c r="B74" s="158"/>
      <c r="C74" s="158"/>
      <c r="D74" s="158"/>
      <c r="E74" s="158"/>
      <c r="F74" s="158"/>
      <c r="G74" s="158"/>
      <c r="H74" s="158"/>
      <c r="I74" s="158"/>
      <c r="J74" s="158"/>
      <c r="K74" s="158"/>
      <c r="L74" s="158"/>
      <c r="M74" s="158"/>
      <c r="N74" s="158"/>
      <c r="O74" s="158"/>
      <c r="P74" s="158"/>
      <c r="Q74" s="158"/>
      <c r="R74" s="158"/>
      <c r="S74" s="159"/>
    </row>
    <row r="75" spans="1:19" s="4" customFormat="1" ht="11.25">
      <c r="A75" s="193"/>
      <c r="B75" s="158"/>
      <c r="C75" s="158"/>
      <c r="D75" s="158"/>
      <c r="E75" s="158"/>
      <c r="F75" s="158"/>
      <c r="G75" s="158"/>
      <c r="H75" s="158"/>
      <c r="I75" s="158"/>
      <c r="J75" s="158"/>
      <c r="K75" s="158"/>
      <c r="L75" s="158"/>
      <c r="M75" s="158"/>
      <c r="N75" s="158"/>
      <c r="O75" s="158"/>
      <c r="P75" s="158"/>
      <c r="Q75" s="158"/>
      <c r="R75" s="158"/>
      <c r="S75" s="159"/>
    </row>
    <row r="76" spans="1:19" s="4" customFormat="1" ht="11.25">
      <c r="A76" s="193" t="s">
        <v>303</v>
      </c>
      <c r="B76" s="158"/>
      <c r="C76" s="158"/>
      <c r="D76" s="158"/>
      <c r="E76" s="158"/>
      <c r="F76" s="158"/>
      <c r="G76" s="158"/>
      <c r="H76" s="158"/>
      <c r="I76" s="158"/>
      <c r="J76" s="158"/>
      <c r="K76" s="158"/>
      <c r="L76" s="158"/>
      <c r="M76" s="158"/>
      <c r="N76" s="158"/>
      <c r="O76" s="158"/>
      <c r="P76" s="158"/>
      <c r="Q76" s="158"/>
      <c r="R76" s="158"/>
      <c r="S76" s="159"/>
    </row>
    <row r="77" spans="1:19" s="4" customFormat="1" ht="11.25">
      <c r="A77" s="153"/>
      <c r="B77" s="154"/>
      <c r="C77" s="154"/>
      <c r="D77" s="154"/>
      <c r="E77" s="154"/>
      <c r="F77" s="154"/>
      <c r="G77" s="154"/>
      <c r="H77" s="154"/>
      <c r="I77" s="154"/>
      <c r="J77" s="154"/>
      <c r="K77" s="154"/>
      <c r="L77" s="154"/>
      <c r="M77" s="154"/>
      <c r="N77" s="154"/>
      <c r="O77" s="154"/>
      <c r="P77" s="154"/>
      <c r="Q77" s="154"/>
      <c r="R77" s="154"/>
      <c r="S77" s="155"/>
    </row>
    <row r="78" spans="1:19" s="4" customFormat="1" ht="11.25"/>
    <row r="79" spans="1:19" s="4" customFormat="1" ht="18" customHeight="1"/>
    <row r="80" spans="1:19" s="4" customFormat="1" ht="40.5" customHeight="1"/>
    <row r="81" spans="1:19" ht="9.75" customHeight="1">
      <c r="A81" s="4"/>
      <c r="B81" s="4"/>
      <c r="C81" s="4"/>
      <c r="D81" s="4"/>
      <c r="E81" s="4"/>
      <c r="F81" s="4"/>
      <c r="G81" s="4"/>
      <c r="H81" s="4"/>
      <c r="I81" s="4"/>
      <c r="J81" s="4"/>
      <c r="K81" s="4"/>
      <c r="L81" s="4"/>
      <c r="M81" s="4"/>
      <c r="N81" s="4"/>
      <c r="O81" s="4"/>
      <c r="P81" s="4"/>
      <c r="Q81" s="4"/>
      <c r="R81" s="4"/>
      <c r="S81" s="4"/>
    </row>
    <row r="82" spans="1:19" ht="9" customHeight="1">
      <c r="A82" s="5"/>
      <c r="B82" s="5"/>
      <c r="C82" s="5"/>
      <c r="D82" s="5"/>
      <c r="E82" s="5"/>
      <c r="F82" s="5"/>
      <c r="G82" s="5"/>
      <c r="H82" s="5"/>
      <c r="I82" s="5"/>
      <c r="J82" s="5"/>
      <c r="K82" s="5"/>
      <c r="L82" s="5"/>
      <c r="M82" s="5"/>
      <c r="N82" s="5"/>
      <c r="O82" s="5"/>
      <c r="P82" s="5"/>
      <c r="Q82" s="5"/>
      <c r="R82" s="5"/>
      <c r="S82" s="5"/>
    </row>
    <row r="83" spans="1:19" ht="33" customHeight="1">
      <c r="B83" s="11" t="s">
        <v>89</v>
      </c>
      <c r="F83" s="177" t="s">
        <v>91</v>
      </c>
      <c r="G83" s="177"/>
      <c r="I83" s="4"/>
      <c r="J83" s="177" t="s">
        <v>92</v>
      </c>
      <c r="K83" s="177"/>
      <c r="L83" s="177"/>
      <c r="M83" s="177"/>
      <c r="O83" s="177" t="s">
        <v>93</v>
      </c>
      <c r="P83" s="177"/>
      <c r="Q83" s="4"/>
      <c r="R83" s="4"/>
    </row>
    <row r="84" spans="1:19" ht="20.25" customHeight="1">
      <c r="A84" s="35"/>
      <c r="B84" s="36" t="s">
        <v>88</v>
      </c>
      <c r="C84" s="12"/>
      <c r="D84" s="37"/>
      <c r="E84" s="37"/>
      <c r="F84" s="166" t="s">
        <v>96</v>
      </c>
      <c r="G84" s="166"/>
      <c r="H84" s="37"/>
      <c r="I84" s="4"/>
      <c r="J84" s="166" t="s">
        <v>90</v>
      </c>
      <c r="K84" s="166"/>
      <c r="L84" s="166"/>
      <c r="M84" s="166"/>
      <c r="N84" s="37"/>
      <c r="O84" s="166" t="s">
        <v>94</v>
      </c>
      <c r="P84" s="166"/>
      <c r="Q84" s="11"/>
      <c r="R84" s="4"/>
      <c r="S84" s="35"/>
    </row>
    <row r="85" spans="1:19">
      <c r="A85" s="4"/>
      <c r="B85" s="4"/>
      <c r="C85" s="4"/>
      <c r="D85" s="4"/>
      <c r="E85" s="4"/>
      <c r="F85" s="4"/>
      <c r="G85" s="4"/>
      <c r="H85" s="4"/>
      <c r="I85" s="4"/>
      <c r="J85" s="4"/>
      <c r="K85" s="4"/>
      <c r="L85" s="4"/>
      <c r="M85" s="4"/>
      <c r="N85" s="4"/>
      <c r="O85" s="4"/>
      <c r="P85" s="4"/>
      <c r="Q85" s="4"/>
      <c r="R85" s="4"/>
      <c r="S85" s="4"/>
    </row>
    <row r="86" spans="1:19">
      <c r="A86" s="4"/>
      <c r="B86" s="4"/>
      <c r="C86" s="4"/>
      <c r="D86" s="4"/>
      <c r="E86" s="4"/>
      <c r="F86" s="4"/>
      <c r="G86" s="4"/>
      <c r="H86" s="4"/>
      <c r="I86" s="4"/>
      <c r="J86" s="4"/>
      <c r="K86" s="4"/>
      <c r="L86" s="4"/>
      <c r="M86" s="4"/>
      <c r="N86" s="4"/>
      <c r="O86" s="4"/>
      <c r="P86" s="4"/>
      <c r="Q86" s="4"/>
      <c r="R86" s="4"/>
      <c r="S86" s="4"/>
    </row>
    <row r="87" spans="1:19" ht="21" customHeight="1">
      <c r="A87" s="156" t="s">
        <v>49</v>
      </c>
      <c r="B87" s="156"/>
      <c r="C87" s="156"/>
      <c r="D87" s="156"/>
      <c r="E87" s="156"/>
      <c r="F87" s="156"/>
      <c r="G87" s="156"/>
      <c r="H87" s="156"/>
      <c r="I87" s="156"/>
      <c r="J87" s="156"/>
      <c r="K87" s="156"/>
      <c r="L87" s="156"/>
      <c r="M87" s="156"/>
      <c r="N87" s="156"/>
      <c r="O87" s="156"/>
      <c r="P87" s="156"/>
      <c r="Q87" s="156"/>
      <c r="R87" s="156"/>
      <c r="S87" s="156"/>
    </row>
    <row r="88" spans="1:19">
      <c r="A88" s="4"/>
      <c r="B88" s="4"/>
      <c r="C88" s="4"/>
      <c r="D88" s="4"/>
      <c r="E88" s="4"/>
      <c r="F88" s="4"/>
      <c r="G88" s="4"/>
      <c r="H88" s="4"/>
      <c r="I88" s="4"/>
      <c r="J88" s="4"/>
      <c r="K88" s="4"/>
      <c r="L88" s="4"/>
      <c r="M88" s="4"/>
      <c r="N88" s="4"/>
      <c r="O88" s="4"/>
      <c r="P88" s="4"/>
      <c r="Q88" s="4"/>
      <c r="R88" s="4"/>
      <c r="S88" s="4"/>
    </row>
    <row r="89" spans="1:19">
      <c r="A89" s="4"/>
      <c r="B89" s="4"/>
      <c r="C89" s="4"/>
      <c r="D89" s="4"/>
      <c r="E89" s="4"/>
      <c r="F89" s="4"/>
      <c r="G89" s="4"/>
      <c r="H89" s="4"/>
      <c r="I89" s="4"/>
      <c r="J89" s="4"/>
      <c r="K89" s="4"/>
      <c r="L89" s="4"/>
      <c r="M89" s="4"/>
      <c r="N89" s="4"/>
      <c r="O89" s="4"/>
      <c r="P89" s="4"/>
      <c r="Q89" s="4"/>
      <c r="R89" s="4"/>
      <c r="S89" s="4"/>
    </row>
    <row r="90" spans="1:19" ht="19.5" customHeight="1">
      <c r="A90" s="163" t="s">
        <v>50</v>
      </c>
      <c r="B90" s="163"/>
      <c r="C90" s="163"/>
      <c r="D90" s="163"/>
      <c r="E90" s="163"/>
      <c r="F90" s="163"/>
      <c r="G90" s="163"/>
      <c r="H90" s="163"/>
      <c r="I90" s="163"/>
      <c r="J90" s="163"/>
      <c r="K90" s="163"/>
      <c r="L90" s="163"/>
      <c r="M90" s="163"/>
      <c r="N90" s="163"/>
      <c r="O90" s="163"/>
      <c r="P90" s="163"/>
      <c r="Q90" s="163"/>
      <c r="R90" s="163"/>
      <c r="S90" s="163"/>
    </row>
    <row r="91" spans="1:19">
      <c r="A91" s="4"/>
      <c r="B91" s="4"/>
      <c r="C91" s="4"/>
      <c r="D91" s="4"/>
      <c r="E91" s="4"/>
      <c r="F91" s="4"/>
      <c r="G91" s="4"/>
      <c r="H91" s="4"/>
      <c r="I91" s="4"/>
      <c r="J91" s="4"/>
      <c r="K91" s="4"/>
      <c r="L91" s="4"/>
      <c r="M91" s="4"/>
      <c r="N91" s="4"/>
      <c r="O91" s="4"/>
      <c r="P91" s="4"/>
      <c r="Q91" s="4"/>
      <c r="R91" s="4"/>
      <c r="S91" s="4"/>
    </row>
  </sheetData>
  <mergeCells count="94">
    <mergeCell ref="A76:S76"/>
    <mergeCell ref="A75:S75"/>
    <mergeCell ref="I28:J28"/>
    <mergeCell ref="E28:F28"/>
    <mergeCell ref="A72:S72"/>
    <mergeCell ref="C28:D28"/>
    <mergeCell ref="I33:J33"/>
    <mergeCell ref="I34:J34"/>
    <mergeCell ref="E35:F36"/>
    <mergeCell ref="G35:G36"/>
    <mergeCell ref="I35:J35"/>
    <mergeCell ref="I36:J36"/>
    <mergeCell ref="E33:F34"/>
    <mergeCell ref="G33:G34"/>
    <mergeCell ref="O83:P83"/>
    <mergeCell ref="A14:H14"/>
    <mergeCell ref="A1:R1"/>
    <mergeCell ref="P12:R12"/>
    <mergeCell ref="A2:S2"/>
    <mergeCell ref="A3:S3"/>
    <mergeCell ref="A4:S4"/>
    <mergeCell ref="A7:S7"/>
    <mergeCell ref="A6:S6"/>
    <mergeCell ref="O8:P8"/>
    <mergeCell ref="R8:S8"/>
    <mergeCell ref="R9:S9"/>
    <mergeCell ref="A10:H10"/>
    <mergeCell ref="A12:G12"/>
    <mergeCell ref="A73:S73"/>
    <mergeCell ref="A74:S74"/>
    <mergeCell ref="A71:S71"/>
    <mergeCell ref="A17:H17"/>
    <mergeCell ref="A90:S90"/>
    <mergeCell ref="E47:G47"/>
    <mergeCell ref="F84:G84"/>
    <mergeCell ref="A51:S51"/>
    <mergeCell ref="J84:M84"/>
    <mergeCell ref="O84:P84"/>
    <mergeCell ref="I47:J47"/>
    <mergeCell ref="A54:S54"/>
    <mergeCell ref="A57:S57"/>
    <mergeCell ref="A50:L50"/>
    <mergeCell ref="A53:L53"/>
    <mergeCell ref="A56:L56"/>
    <mergeCell ref="F83:G83"/>
    <mergeCell ref="J83:M83"/>
    <mergeCell ref="I30:J30"/>
    <mergeCell ref="A77:S77"/>
    <mergeCell ref="A87:S87"/>
    <mergeCell ref="I31:J31"/>
    <mergeCell ref="I32:J32"/>
    <mergeCell ref="G39:G40"/>
    <mergeCell ref="C43:D46"/>
    <mergeCell ref="G41:G42"/>
    <mergeCell ref="C41:D42"/>
    <mergeCell ref="E41:F42"/>
    <mergeCell ref="E39:F40"/>
    <mergeCell ref="I37:J37"/>
    <mergeCell ref="I38:J38"/>
    <mergeCell ref="I39:J39"/>
    <mergeCell ref="I40:J40"/>
    <mergeCell ref="A59:S59"/>
    <mergeCell ref="G29:G30"/>
    <mergeCell ref="E29:F30"/>
    <mergeCell ref="C29:D32"/>
    <mergeCell ref="C33:D40"/>
    <mergeCell ref="E31:F32"/>
    <mergeCell ref="G31:G32"/>
    <mergeCell ref="S26:S27"/>
    <mergeCell ref="L26:O26"/>
    <mergeCell ref="P26:P27"/>
    <mergeCell ref="R26:R27"/>
    <mergeCell ref="B19:G19"/>
    <mergeCell ref="E27:F27"/>
    <mergeCell ref="C27:D27"/>
    <mergeCell ref="Q26:Q27"/>
    <mergeCell ref="L25:P25"/>
    <mergeCell ref="I27:J27"/>
    <mergeCell ref="I41:J41"/>
    <mergeCell ref="I42:J42"/>
    <mergeCell ref="E37:F38"/>
    <mergeCell ref="A58:S58"/>
    <mergeCell ref="I46:J46"/>
    <mergeCell ref="I43:J43"/>
    <mergeCell ref="I44:J44"/>
    <mergeCell ref="I45:J45"/>
    <mergeCell ref="E43:F44"/>
    <mergeCell ref="E45:F46"/>
    <mergeCell ref="G43:G44"/>
    <mergeCell ref="G45:G46"/>
    <mergeCell ref="B29:B46"/>
    <mergeCell ref="A29:A46"/>
    <mergeCell ref="G37:G38"/>
    <mergeCell ref="I29:J29"/>
  </mergeCells>
  <printOptions horizontalCentered="1"/>
  <pageMargins left="0.23622047244094491" right="0.19685039370078741" top="0.43307086614173229" bottom="0.39370078740157483" header="0" footer="0.19685039370078741"/>
  <pageSetup scale="47" fitToHeight="0" orientation="landscape" r:id="rId1"/>
  <headerFooter>
    <oddFooter>&amp;L&amp;8Elaboró:  Subdirección de Planeación y Evaluación/Departamento de Planeación.&amp;R&amp;8&amp;P  /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04"/>
  <sheetViews>
    <sheetView tabSelected="1" zoomScale="98" zoomScaleNormal="98" workbookViewId="0">
      <selection activeCell="A87" sqref="A87:K87"/>
    </sheetView>
  </sheetViews>
  <sheetFormatPr baseColWidth="10" defaultRowHeight="15"/>
  <cols>
    <col min="1" max="1" width="9.7109375" style="39" customWidth="1"/>
    <col min="2" max="2" width="15.85546875" style="39" customWidth="1"/>
    <col min="3" max="3" width="15.7109375" style="39" customWidth="1"/>
    <col min="4" max="4" width="17.140625" style="39" customWidth="1"/>
    <col min="5" max="5" width="14.140625" style="39" customWidth="1"/>
    <col min="6" max="6" width="33.5703125" style="39" customWidth="1"/>
    <col min="7" max="7" width="12.28515625" style="39" customWidth="1"/>
    <col min="8" max="8" width="15" style="39" bestFit="1" customWidth="1"/>
    <col min="9" max="9" width="15.5703125" style="39" customWidth="1"/>
    <col min="10" max="10" width="13.140625" style="39" customWidth="1"/>
    <col min="11" max="11" width="14.7109375" style="39" customWidth="1"/>
    <col min="12" max="16384" width="11.42578125" style="39"/>
  </cols>
  <sheetData>
    <row r="1" spans="1:19" ht="16.5">
      <c r="A1" s="202" t="s">
        <v>44</v>
      </c>
      <c r="B1" s="202"/>
      <c r="C1" s="202"/>
      <c r="D1" s="202"/>
      <c r="E1" s="202"/>
      <c r="F1" s="202"/>
      <c r="G1" s="202"/>
      <c r="H1" s="202"/>
      <c r="I1" s="202"/>
      <c r="J1" s="202"/>
      <c r="K1" s="202"/>
      <c r="L1" s="38"/>
      <c r="M1" s="38"/>
      <c r="N1" s="38"/>
      <c r="O1" s="38"/>
      <c r="P1" s="38"/>
    </row>
    <row r="2" spans="1:19" ht="15.75">
      <c r="A2" s="203" t="s">
        <v>0</v>
      </c>
      <c r="B2" s="203"/>
      <c r="C2" s="203"/>
      <c r="D2" s="203"/>
      <c r="E2" s="203"/>
      <c r="F2" s="203"/>
      <c r="G2" s="203"/>
      <c r="H2" s="203"/>
      <c r="I2" s="203"/>
      <c r="J2" s="203"/>
      <c r="K2" s="203"/>
      <c r="L2" s="38"/>
      <c r="M2" s="38"/>
      <c r="N2" s="38"/>
      <c r="O2" s="38"/>
      <c r="P2" s="38"/>
      <c r="Q2" s="38"/>
      <c r="R2" s="38"/>
      <c r="S2" s="38"/>
    </row>
    <row r="3" spans="1:19" ht="15.75">
      <c r="A3" s="204" t="s">
        <v>1</v>
      </c>
      <c r="B3" s="204"/>
      <c r="C3" s="204"/>
      <c r="D3" s="204"/>
      <c r="E3" s="204"/>
      <c r="F3" s="204"/>
      <c r="G3" s="204"/>
      <c r="H3" s="204"/>
      <c r="I3" s="204"/>
      <c r="J3" s="204"/>
      <c r="K3" s="204"/>
      <c r="L3" s="38"/>
      <c r="M3" s="38"/>
      <c r="N3" s="38"/>
      <c r="O3" s="38"/>
      <c r="P3" s="38"/>
      <c r="Q3" s="38"/>
      <c r="R3" s="38"/>
      <c r="S3" s="38"/>
    </row>
    <row r="4" spans="1:19" ht="15.75">
      <c r="A4" s="204" t="s">
        <v>11</v>
      </c>
      <c r="B4" s="204"/>
      <c r="C4" s="204"/>
      <c r="D4" s="204"/>
      <c r="E4" s="204"/>
      <c r="F4" s="204"/>
      <c r="G4" s="204"/>
      <c r="H4" s="204"/>
      <c r="I4" s="204"/>
      <c r="J4" s="204"/>
      <c r="K4" s="204"/>
      <c r="L4" s="38"/>
      <c r="M4" s="38"/>
      <c r="N4" s="38"/>
      <c r="O4" s="38"/>
      <c r="P4" s="38"/>
      <c r="Q4" s="38"/>
      <c r="R4" s="38"/>
      <c r="S4" s="38"/>
    </row>
    <row r="5" spans="1:19" ht="15.75">
      <c r="A5" s="205" t="s">
        <v>14</v>
      </c>
      <c r="B5" s="205"/>
      <c r="C5" s="205"/>
      <c r="D5" s="205"/>
      <c r="E5" s="205"/>
      <c r="F5" s="205"/>
      <c r="G5" s="205"/>
      <c r="H5" s="205"/>
      <c r="I5" s="205"/>
      <c r="J5" s="205"/>
      <c r="K5" s="205"/>
    </row>
    <row r="6" spans="1:19" ht="15.75">
      <c r="A6" s="205" t="s">
        <v>34</v>
      </c>
      <c r="B6" s="205"/>
      <c r="C6" s="205"/>
      <c r="D6" s="205"/>
      <c r="E6" s="205"/>
      <c r="F6" s="205"/>
      <c r="G6" s="205"/>
      <c r="H6" s="205"/>
      <c r="I6" s="205"/>
      <c r="J6" s="205"/>
      <c r="K6" s="205"/>
    </row>
    <row r="7" spans="1:19">
      <c r="H7" s="211" t="s">
        <v>12</v>
      </c>
      <c r="I7" s="211"/>
      <c r="J7" s="213">
        <v>42653</v>
      </c>
      <c r="K7" s="214"/>
    </row>
    <row r="8" spans="1:19">
      <c r="A8" s="40"/>
      <c r="B8" s="40"/>
      <c r="C8" s="40"/>
      <c r="D8" s="40"/>
      <c r="E8" s="40"/>
      <c r="F8" s="40"/>
      <c r="G8" s="40"/>
      <c r="H8" s="40"/>
      <c r="J8" s="215" t="s">
        <v>4</v>
      </c>
      <c r="K8" s="215"/>
    </row>
    <row r="9" spans="1:19" ht="21.75" customHeight="1">
      <c r="A9" s="206" t="s">
        <v>62</v>
      </c>
      <c r="B9" s="207"/>
      <c r="C9" s="207"/>
      <c r="D9" s="207"/>
      <c r="E9" s="207"/>
      <c r="F9" s="208"/>
      <c r="G9" s="40"/>
      <c r="H9" s="41"/>
      <c r="I9" s="62" t="s">
        <v>16</v>
      </c>
      <c r="J9" s="67">
        <v>3</v>
      </c>
    </row>
    <row r="10" spans="1:19" ht="15.75">
      <c r="A10" s="42"/>
      <c r="B10" s="43"/>
      <c r="C10" s="43"/>
      <c r="D10" s="43"/>
      <c r="E10" s="43"/>
      <c r="F10" s="43"/>
      <c r="G10" s="40"/>
      <c r="H10" s="41"/>
    </row>
    <row r="11" spans="1:19" ht="36" customHeight="1">
      <c r="A11" s="160" t="s">
        <v>36</v>
      </c>
      <c r="B11" s="192"/>
      <c r="C11" s="192"/>
      <c r="D11" s="192"/>
      <c r="E11" s="192"/>
      <c r="F11" s="192"/>
      <c r="G11" s="192"/>
      <c r="H11" s="212"/>
      <c r="I11" s="62" t="s">
        <v>15</v>
      </c>
      <c r="J11" s="9">
        <v>2015</v>
      </c>
    </row>
    <row r="12" spans="1:19" ht="12" customHeight="1">
      <c r="A12" s="44"/>
      <c r="B12" s="10"/>
      <c r="C12" s="10"/>
      <c r="D12" s="10"/>
      <c r="E12" s="10"/>
      <c r="F12" s="10"/>
      <c r="G12" s="10"/>
      <c r="H12" s="10"/>
      <c r="I12" s="10"/>
      <c r="J12" s="10"/>
      <c r="K12" s="10"/>
    </row>
    <row r="13" spans="1:19" ht="27" customHeight="1">
      <c r="A13" s="199" t="s">
        <v>63</v>
      </c>
      <c r="B13" s="200"/>
      <c r="C13" s="200"/>
      <c r="D13" s="200"/>
      <c r="E13" s="200"/>
      <c r="F13" s="200"/>
      <c r="G13" s="201"/>
      <c r="H13" s="12"/>
      <c r="K13" s="12"/>
    </row>
    <row r="14" spans="1:19" ht="15.75">
      <c r="A14" s="45"/>
      <c r="B14" s="45"/>
      <c r="C14" s="45"/>
      <c r="D14" s="45"/>
      <c r="E14" s="45"/>
      <c r="F14" s="45"/>
      <c r="G14" s="45"/>
      <c r="H14" s="46"/>
      <c r="I14" s="46"/>
      <c r="J14" s="46"/>
      <c r="K14" s="46"/>
    </row>
    <row r="15" spans="1:19" ht="15.75">
      <c r="A15" s="47"/>
      <c r="B15" s="47"/>
      <c r="C15" s="47"/>
      <c r="D15" s="47"/>
      <c r="E15" s="47"/>
      <c r="F15" s="47"/>
      <c r="G15" s="47"/>
      <c r="H15" s="48"/>
      <c r="I15" s="48"/>
      <c r="J15" s="48"/>
      <c r="K15" s="48"/>
    </row>
    <row r="16" spans="1:19" ht="35.25" customHeight="1">
      <c r="A16" s="49"/>
      <c r="B16" s="143" t="s">
        <v>24</v>
      </c>
      <c r="C16" s="143"/>
      <c r="D16" s="143"/>
      <c r="E16" s="143"/>
      <c r="F16" s="143"/>
      <c r="G16" s="143" t="s">
        <v>32</v>
      </c>
      <c r="H16" s="143"/>
      <c r="I16" s="143"/>
      <c r="J16" s="145" t="s">
        <v>31</v>
      </c>
      <c r="K16" s="146"/>
    </row>
    <row r="17" spans="1:11" ht="44.25" customHeight="1">
      <c r="A17" s="61" t="s">
        <v>21</v>
      </c>
      <c r="B17" s="61" t="s">
        <v>27</v>
      </c>
      <c r="C17" s="61" t="s">
        <v>22</v>
      </c>
      <c r="D17" s="61" t="s">
        <v>23</v>
      </c>
      <c r="E17" s="61" t="s">
        <v>52</v>
      </c>
      <c r="F17" s="61" t="s">
        <v>30</v>
      </c>
      <c r="G17" s="61" t="s">
        <v>29</v>
      </c>
      <c r="H17" s="61" t="s">
        <v>25</v>
      </c>
      <c r="I17" s="61" t="s">
        <v>26</v>
      </c>
      <c r="J17" s="61" t="s">
        <v>51</v>
      </c>
      <c r="K17" s="61" t="s">
        <v>28</v>
      </c>
    </row>
    <row r="18" spans="1:11" s="53" customFormat="1" ht="15.75">
      <c r="A18" s="50"/>
      <c r="B18" s="24"/>
      <c r="C18" s="51"/>
      <c r="D18" s="25"/>
      <c r="E18" s="25"/>
      <c r="F18" s="25"/>
      <c r="G18" s="52"/>
      <c r="H18" s="26"/>
      <c r="I18" s="26"/>
      <c r="J18" s="26"/>
      <c r="K18" s="26"/>
    </row>
    <row r="19" spans="1:11" ht="15.75">
      <c r="A19" s="54" t="s">
        <v>97</v>
      </c>
      <c r="B19" s="28" t="s">
        <v>98</v>
      </c>
      <c r="C19" s="82" t="s">
        <v>99</v>
      </c>
      <c r="D19" s="31" t="s">
        <v>100</v>
      </c>
      <c r="E19" s="31">
        <v>2</v>
      </c>
      <c r="F19" s="31" t="s">
        <v>102</v>
      </c>
      <c r="G19" s="30">
        <v>16</v>
      </c>
      <c r="H19" s="29">
        <v>3777.54</v>
      </c>
      <c r="I19" s="29">
        <f>SUM(G19*H19)</f>
        <v>60440.639999999999</v>
      </c>
      <c r="J19" s="29"/>
      <c r="K19" s="29"/>
    </row>
    <row r="20" spans="1:11" ht="22.5">
      <c r="A20" s="54" t="s">
        <v>97</v>
      </c>
      <c r="B20" s="28" t="s">
        <v>98</v>
      </c>
      <c r="C20" s="28" t="s">
        <v>99</v>
      </c>
      <c r="D20" s="31" t="s">
        <v>101</v>
      </c>
      <c r="E20" s="31">
        <v>2</v>
      </c>
      <c r="F20" s="31" t="s">
        <v>102</v>
      </c>
      <c r="G20" s="30">
        <v>135</v>
      </c>
      <c r="H20" s="29">
        <v>3777.54</v>
      </c>
      <c r="I20" s="29">
        <f t="shared" ref="I20:I26" si="0">SUM(G20*H20)</f>
        <v>509967.9</v>
      </c>
      <c r="J20" s="29"/>
      <c r="K20" s="29"/>
    </row>
    <row r="21" spans="1:11" ht="22.5">
      <c r="A21" s="54" t="s">
        <v>97</v>
      </c>
      <c r="B21" s="82" t="s">
        <v>98</v>
      </c>
      <c r="C21" s="82" t="s">
        <v>99</v>
      </c>
      <c r="D21" s="31" t="s">
        <v>254</v>
      </c>
      <c r="E21" s="31">
        <v>2</v>
      </c>
      <c r="F21" s="31" t="s">
        <v>102</v>
      </c>
      <c r="G21" s="81">
        <v>315</v>
      </c>
      <c r="H21" s="29">
        <v>3777.54</v>
      </c>
      <c r="I21" s="29">
        <f t="shared" si="0"/>
        <v>1189925.1000000001</v>
      </c>
      <c r="J21" s="29">
        <v>84</v>
      </c>
      <c r="K21" s="29"/>
    </row>
    <row r="22" spans="1:11" ht="15.75">
      <c r="A22" s="54"/>
      <c r="B22" s="28"/>
      <c r="C22" s="31"/>
      <c r="D22" s="31"/>
      <c r="E22" s="31"/>
      <c r="G22" s="30"/>
      <c r="H22" s="109"/>
      <c r="I22" s="29"/>
      <c r="J22" s="29"/>
      <c r="K22" s="29"/>
    </row>
    <row r="23" spans="1:11" ht="22.5">
      <c r="A23" s="54" t="s">
        <v>70</v>
      </c>
      <c r="B23" s="28" t="s">
        <v>98</v>
      </c>
      <c r="C23" s="31" t="s">
        <v>256</v>
      </c>
      <c r="D23" s="31" t="s">
        <v>257</v>
      </c>
      <c r="E23" s="31">
        <v>1</v>
      </c>
      <c r="F23" s="31" t="s">
        <v>255</v>
      </c>
      <c r="G23" s="30">
        <v>11</v>
      </c>
      <c r="H23" s="109">
        <v>67081.009999999995</v>
      </c>
      <c r="I23" s="29">
        <f t="shared" si="0"/>
        <v>737891.11</v>
      </c>
      <c r="J23" s="29"/>
      <c r="K23" s="29"/>
    </row>
    <row r="24" spans="1:11" ht="22.5">
      <c r="A24" s="54" t="s">
        <v>70</v>
      </c>
      <c r="B24" s="28" t="s">
        <v>98</v>
      </c>
      <c r="C24" s="31" t="s">
        <v>256</v>
      </c>
      <c r="D24" s="31" t="s">
        <v>259</v>
      </c>
      <c r="E24" s="31">
        <v>1</v>
      </c>
      <c r="F24" s="31" t="s">
        <v>258</v>
      </c>
      <c r="G24" s="30">
        <v>1</v>
      </c>
      <c r="H24" s="109">
        <v>67081.009999999995</v>
      </c>
      <c r="I24" s="29">
        <f t="shared" si="0"/>
        <v>67081.009999999995</v>
      </c>
      <c r="J24" s="29">
        <v>0</v>
      </c>
      <c r="K24" s="29"/>
    </row>
    <row r="25" spans="1:11" ht="15.75">
      <c r="A25" s="54"/>
      <c r="B25" s="82"/>
      <c r="C25" s="31"/>
      <c r="D25" s="31"/>
      <c r="E25" s="31"/>
      <c r="F25" s="31"/>
      <c r="G25" s="81"/>
      <c r="H25" s="109"/>
      <c r="I25" s="29"/>
      <c r="J25" s="29"/>
      <c r="K25" s="29"/>
    </row>
    <row r="26" spans="1:11" ht="22.5">
      <c r="A26" s="54" t="s">
        <v>71</v>
      </c>
      <c r="B26" s="82" t="s">
        <v>98</v>
      </c>
      <c r="C26" s="31" t="s">
        <v>266</v>
      </c>
      <c r="D26" s="31">
        <v>2067</v>
      </c>
      <c r="E26" s="31">
        <v>1</v>
      </c>
      <c r="F26" s="31" t="s">
        <v>205</v>
      </c>
      <c r="G26" s="81">
        <v>1</v>
      </c>
      <c r="H26" s="109">
        <v>1512160.92</v>
      </c>
      <c r="I26" s="29">
        <f t="shared" si="0"/>
        <v>1512160.92</v>
      </c>
      <c r="J26" s="29">
        <v>0</v>
      </c>
      <c r="K26" s="29"/>
    </row>
    <row r="27" spans="1:11" ht="15.75">
      <c r="A27" s="54"/>
      <c r="B27" s="82"/>
      <c r="C27" s="31"/>
      <c r="D27" s="31"/>
      <c r="E27" s="31"/>
      <c r="F27" s="31"/>
      <c r="G27" s="81"/>
      <c r="H27" s="109"/>
      <c r="I27" s="29"/>
      <c r="J27" s="29"/>
      <c r="K27" s="29"/>
    </row>
    <row r="28" spans="1:11">
      <c r="A28" s="54" t="s">
        <v>72</v>
      </c>
      <c r="B28" s="82" t="s">
        <v>98</v>
      </c>
      <c r="C28" s="31" t="s">
        <v>266</v>
      </c>
      <c r="D28" s="31">
        <v>2068</v>
      </c>
      <c r="E28" s="31">
        <v>1</v>
      </c>
      <c r="F28" s="31" t="s">
        <v>263</v>
      </c>
      <c r="G28" s="81">
        <v>1</v>
      </c>
      <c r="H28" s="109">
        <v>669729.48</v>
      </c>
      <c r="I28" s="29">
        <f t="shared" ref="I28" si="1">SUM(G28*H28)</f>
        <v>669729.48</v>
      </c>
      <c r="J28" s="29">
        <v>0</v>
      </c>
      <c r="K28" s="29"/>
    </row>
    <row r="29" spans="1:11" ht="15.75">
      <c r="A29" s="54"/>
      <c r="B29" s="82"/>
      <c r="C29" s="31"/>
      <c r="D29" s="31"/>
      <c r="E29" s="31"/>
      <c r="F29" s="31"/>
      <c r="G29" s="81"/>
      <c r="H29" s="109"/>
      <c r="I29" s="29"/>
      <c r="J29" s="29"/>
      <c r="K29" s="29"/>
    </row>
    <row r="30" spans="1:11" ht="22.5">
      <c r="A30" s="54" t="s">
        <v>73</v>
      </c>
      <c r="B30" s="82" t="s">
        <v>98</v>
      </c>
      <c r="C30" s="31" t="s">
        <v>268</v>
      </c>
      <c r="D30" s="31">
        <v>1399</v>
      </c>
      <c r="E30" s="31">
        <v>1</v>
      </c>
      <c r="F30" s="31" t="s">
        <v>267</v>
      </c>
      <c r="G30" s="81">
        <v>1</v>
      </c>
      <c r="H30" s="109">
        <v>509069.09</v>
      </c>
      <c r="I30" s="29">
        <f t="shared" ref="I30" si="2">SUM(G30*H30)</f>
        <v>509069.09</v>
      </c>
      <c r="J30" s="29">
        <v>0</v>
      </c>
      <c r="K30" s="29"/>
    </row>
    <row r="31" spans="1:11" ht="15.75">
      <c r="A31" s="54"/>
      <c r="B31" s="82"/>
      <c r="C31" s="31"/>
      <c r="D31" s="31"/>
      <c r="E31" s="31"/>
      <c r="F31" s="31"/>
      <c r="G31" s="81"/>
      <c r="H31" s="109"/>
      <c r="I31" s="29"/>
      <c r="J31" s="29"/>
      <c r="K31" s="29"/>
    </row>
    <row r="32" spans="1:11" ht="15.75">
      <c r="A32" s="54" t="s">
        <v>74</v>
      </c>
      <c r="B32" s="82" t="s">
        <v>98</v>
      </c>
      <c r="C32" s="31" t="s">
        <v>269</v>
      </c>
      <c r="D32" s="31">
        <v>556</v>
      </c>
      <c r="E32" s="31">
        <v>1</v>
      </c>
      <c r="F32" s="31" t="s">
        <v>265</v>
      </c>
      <c r="G32" s="81">
        <v>1</v>
      </c>
      <c r="H32" s="109">
        <v>126866.47</v>
      </c>
      <c r="I32" s="29">
        <f t="shared" ref="I32" si="3">SUM(G32*H32)</f>
        <v>126866.47</v>
      </c>
      <c r="J32" s="29">
        <v>0</v>
      </c>
      <c r="K32" s="29"/>
    </row>
    <row r="33" spans="1:11" ht="15.75">
      <c r="A33" s="54"/>
      <c r="B33" s="82"/>
      <c r="C33" s="31"/>
      <c r="D33" s="31"/>
      <c r="E33" s="31"/>
      <c r="F33" s="31"/>
      <c r="G33" s="81"/>
      <c r="H33" s="109"/>
      <c r="I33" s="29"/>
      <c r="J33" s="29"/>
      <c r="K33" s="29"/>
    </row>
    <row r="34" spans="1:11" ht="15.75">
      <c r="A34" s="54" t="s">
        <v>75</v>
      </c>
      <c r="B34" s="82" t="s">
        <v>98</v>
      </c>
      <c r="C34" s="31" t="s">
        <v>261</v>
      </c>
      <c r="D34" s="31" t="s">
        <v>262</v>
      </c>
      <c r="E34" s="31">
        <v>1</v>
      </c>
      <c r="F34" s="31" t="s">
        <v>260</v>
      </c>
      <c r="G34" s="81">
        <v>1</v>
      </c>
      <c r="H34" s="109">
        <v>432095.87</v>
      </c>
      <c r="I34" s="29">
        <f t="shared" ref="I34" si="4">SUM(G34*H34)</f>
        <v>432095.87</v>
      </c>
      <c r="J34" s="29">
        <v>0</v>
      </c>
      <c r="K34" s="29"/>
    </row>
    <row r="35" spans="1:11" ht="15.75">
      <c r="A35" s="54"/>
      <c r="B35" s="82"/>
      <c r="C35" s="31"/>
      <c r="D35" s="31"/>
      <c r="E35" s="31"/>
      <c r="F35" s="31"/>
      <c r="G35" s="81"/>
      <c r="H35" s="109"/>
      <c r="I35" s="29"/>
      <c r="J35" s="29"/>
      <c r="K35" s="29"/>
    </row>
    <row r="36" spans="1:11" ht="22.5">
      <c r="A36" s="54" t="s">
        <v>76</v>
      </c>
      <c r="B36" s="82" t="s">
        <v>98</v>
      </c>
      <c r="C36" s="31" t="s">
        <v>131</v>
      </c>
      <c r="D36" s="82" t="s">
        <v>132</v>
      </c>
      <c r="E36" s="82">
        <v>1</v>
      </c>
      <c r="F36" s="31" t="s">
        <v>133</v>
      </c>
      <c r="G36" s="81">
        <v>2</v>
      </c>
      <c r="H36" s="109">
        <v>285</v>
      </c>
      <c r="I36" s="29">
        <f t="shared" ref="I36:I80" si="5">+G36*H36</f>
        <v>570</v>
      </c>
      <c r="J36" s="29"/>
      <c r="K36" s="29"/>
    </row>
    <row r="37" spans="1:11" ht="22.5">
      <c r="A37" s="54" t="s">
        <v>76</v>
      </c>
      <c r="B37" s="82" t="s">
        <v>98</v>
      </c>
      <c r="C37" s="31" t="s">
        <v>134</v>
      </c>
      <c r="D37" s="82" t="s">
        <v>135</v>
      </c>
      <c r="E37" s="82">
        <v>1</v>
      </c>
      <c r="F37" s="31" t="s">
        <v>136</v>
      </c>
      <c r="G37" s="81">
        <v>2</v>
      </c>
      <c r="H37" s="109">
        <v>529.99</v>
      </c>
      <c r="I37" s="29">
        <f t="shared" si="5"/>
        <v>1059.98</v>
      </c>
      <c r="J37" s="29"/>
      <c r="K37" s="29"/>
    </row>
    <row r="38" spans="1:11" ht="22.5">
      <c r="A38" s="54" t="s">
        <v>76</v>
      </c>
      <c r="B38" s="82" t="s">
        <v>98</v>
      </c>
      <c r="C38" s="31" t="s">
        <v>131</v>
      </c>
      <c r="D38" s="82" t="s">
        <v>137</v>
      </c>
      <c r="E38" s="82">
        <v>1</v>
      </c>
      <c r="F38" s="31" t="s">
        <v>133</v>
      </c>
      <c r="G38" s="81">
        <v>3</v>
      </c>
      <c r="H38" s="109">
        <v>82</v>
      </c>
      <c r="I38" s="29">
        <f t="shared" si="5"/>
        <v>246</v>
      </c>
      <c r="J38" s="29"/>
      <c r="K38" s="29"/>
    </row>
    <row r="39" spans="1:11">
      <c r="A39" s="54" t="s">
        <v>76</v>
      </c>
      <c r="B39" s="82" t="s">
        <v>98</v>
      </c>
      <c r="C39" s="31" t="s">
        <v>138</v>
      </c>
      <c r="D39" s="82" t="s">
        <v>139</v>
      </c>
      <c r="E39" s="82">
        <v>1</v>
      </c>
      <c r="F39" s="31" t="s">
        <v>140</v>
      </c>
      <c r="G39" s="81">
        <v>10</v>
      </c>
      <c r="H39" s="109">
        <v>26.74</v>
      </c>
      <c r="I39" s="29">
        <f t="shared" si="5"/>
        <v>267.39999999999998</v>
      </c>
      <c r="J39" s="29"/>
      <c r="K39" s="29"/>
    </row>
    <row r="40" spans="1:11" ht="15.75">
      <c r="A40" s="54" t="s">
        <v>76</v>
      </c>
      <c r="B40" s="82" t="s">
        <v>98</v>
      </c>
      <c r="C40" s="31" t="s">
        <v>138</v>
      </c>
      <c r="D40" s="82" t="s">
        <v>141</v>
      </c>
      <c r="E40" s="82">
        <v>1</v>
      </c>
      <c r="F40" s="31" t="s">
        <v>142</v>
      </c>
      <c r="G40" s="81">
        <v>2</v>
      </c>
      <c r="H40" s="109">
        <v>2361.7600000000002</v>
      </c>
      <c r="I40" s="29">
        <f t="shared" si="5"/>
        <v>4723.5200000000004</v>
      </c>
      <c r="J40" s="29"/>
      <c r="K40" s="29"/>
    </row>
    <row r="41" spans="1:11" ht="15.75">
      <c r="A41" s="54" t="s">
        <v>76</v>
      </c>
      <c r="B41" s="82" t="s">
        <v>98</v>
      </c>
      <c r="C41" s="31" t="s">
        <v>138</v>
      </c>
      <c r="D41" s="82" t="s">
        <v>143</v>
      </c>
      <c r="E41" s="82">
        <v>1</v>
      </c>
      <c r="F41" s="31" t="s">
        <v>144</v>
      </c>
      <c r="G41" s="81">
        <v>1</v>
      </c>
      <c r="H41" s="109">
        <v>951.72</v>
      </c>
      <c r="I41" s="29">
        <f t="shared" si="5"/>
        <v>951.72</v>
      </c>
      <c r="J41" s="29"/>
      <c r="K41" s="29"/>
    </row>
    <row r="42" spans="1:11" ht="15.75">
      <c r="A42" s="54" t="s">
        <v>76</v>
      </c>
      <c r="B42" s="82" t="s">
        <v>98</v>
      </c>
      <c r="C42" s="31" t="s">
        <v>145</v>
      </c>
      <c r="D42" s="82" t="s">
        <v>146</v>
      </c>
      <c r="E42" s="82">
        <v>1</v>
      </c>
      <c r="F42" s="31" t="s">
        <v>147</v>
      </c>
      <c r="G42" s="81">
        <v>6</v>
      </c>
      <c r="H42" s="109">
        <v>55</v>
      </c>
      <c r="I42" s="29">
        <f t="shared" si="5"/>
        <v>330</v>
      </c>
      <c r="J42" s="29"/>
      <c r="K42" s="29"/>
    </row>
    <row r="43" spans="1:11" ht="15.75">
      <c r="A43" s="54" t="s">
        <v>76</v>
      </c>
      <c r="B43" s="82" t="s">
        <v>98</v>
      </c>
      <c r="C43" s="31" t="s">
        <v>131</v>
      </c>
      <c r="D43" s="82" t="s">
        <v>148</v>
      </c>
      <c r="E43" s="82">
        <v>1</v>
      </c>
      <c r="F43" s="31" t="s">
        <v>149</v>
      </c>
      <c r="G43" s="81">
        <v>1</v>
      </c>
      <c r="H43" s="109">
        <v>8950</v>
      </c>
      <c r="I43" s="29">
        <f t="shared" si="5"/>
        <v>8950</v>
      </c>
      <c r="J43" s="29"/>
      <c r="K43" s="29"/>
    </row>
    <row r="44" spans="1:11" ht="22.5">
      <c r="A44" s="54" t="s">
        <v>76</v>
      </c>
      <c r="B44" s="82" t="s">
        <v>98</v>
      </c>
      <c r="C44" s="31" t="s">
        <v>150</v>
      </c>
      <c r="D44" s="82" t="s">
        <v>151</v>
      </c>
      <c r="E44" s="82">
        <v>1</v>
      </c>
      <c r="F44" s="31" t="s">
        <v>152</v>
      </c>
      <c r="G44" s="81">
        <v>1</v>
      </c>
      <c r="H44" s="109">
        <v>1630</v>
      </c>
      <c r="I44" s="29">
        <f t="shared" si="5"/>
        <v>1630</v>
      </c>
      <c r="J44" s="29"/>
      <c r="K44" s="29"/>
    </row>
    <row r="45" spans="1:11" ht="22.5">
      <c r="A45" s="54" t="s">
        <v>76</v>
      </c>
      <c r="B45" s="82" t="s">
        <v>98</v>
      </c>
      <c r="C45" s="31" t="s">
        <v>150</v>
      </c>
      <c r="D45" s="82" t="s">
        <v>153</v>
      </c>
      <c r="E45" s="82">
        <v>1</v>
      </c>
      <c r="F45" s="31" t="s">
        <v>154</v>
      </c>
      <c r="G45" s="81">
        <v>1</v>
      </c>
      <c r="H45" s="109">
        <v>1630</v>
      </c>
      <c r="I45" s="29">
        <f t="shared" si="5"/>
        <v>1630</v>
      </c>
      <c r="J45" s="29"/>
      <c r="K45" s="29"/>
    </row>
    <row r="46" spans="1:11" ht="15.75">
      <c r="A46" s="54" t="s">
        <v>76</v>
      </c>
      <c r="B46" s="82" t="s">
        <v>98</v>
      </c>
      <c r="C46" s="31" t="s">
        <v>155</v>
      </c>
      <c r="D46" s="82" t="s">
        <v>156</v>
      </c>
      <c r="E46" s="82">
        <v>1</v>
      </c>
      <c r="F46" s="31" t="s">
        <v>157</v>
      </c>
      <c r="G46" s="81">
        <v>1</v>
      </c>
      <c r="H46" s="109">
        <v>9048.14</v>
      </c>
      <c r="I46" s="29">
        <f t="shared" si="5"/>
        <v>9048.14</v>
      </c>
      <c r="J46" s="29"/>
      <c r="K46" s="29"/>
    </row>
    <row r="47" spans="1:11" ht="22.5">
      <c r="A47" s="54" t="s">
        <v>76</v>
      </c>
      <c r="B47" s="82" t="s">
        <v>98</v>
      </c>
      <c r="C47" s="31" t="s">
        <v>155</v>
      </c>
      <c r="D47" s="82" t="s">
        <v>158</v>
      </c>
      <c r="E47" s="82">
        <v>1</v>
      </c>
      <c r="F47" s="31" t="s">
        <v>159</v>
      </c>
      <c r="G47" s="81">
        <v>2</v>
      </c>
      <c r="H47" s="109">
        <v>13601.65</v>
      </c>
      <c r="I47" s="29">
        <f t="shared" si="5"/>
        <v>27203.3</v>
      </c>
      <c r="J47" s="29"/>
      <c r="K47" s="29"/>
    </row>
    <row r="48" spans="1:11" ht="22.5">
      <c r="A48" s="54" t="s">
        <v>76</v>
      </c>
      <c r="B48" s="82" t="s">
        <v>98</v>
      </c>
      <c r="C48" s="31" t="s">
        <v>134</v>
      </c>
      <c r="D48" s="82" t="s">
        <v>160</v>
      </c>
      <c r="E48" s="82">
        <v>1</v>
      </c>
      <c r="F48" s="31" t="s">
        <v>161</v>
      </c>
      <c r="G48" s="81">
        <v>1</v>
      </c>
      <c r="H48" s="109">
        <v>3220</v>
      </c>
      <c r="I48" s="29">
        <f t="shared" si="5"/>
        <v>3220</v>
      </c>
      <c r="J48" s="29"/>
      <c r="K48" s="29"/>
    </row>
    <row r="49" spans="1:11" ht="22.5">
      <c r="A49" s="54" t="s">
        <v>76</v>
      </c>
      <c r="B49" s="82" t="s">
        <v>98</v>
      </c>
      <c r="C49" s="31" t="s">
        <v>131</v>
      </c>
      <c r="D49" s="82" t="s">
        <v>162</v>
      </c>
      <c r="E49" s="82">
        <v>1</v>
      </c>
      <c r="F49" s="31" t="s">
        <v>163</v>
      </c>
      <c r="G49" s="81">
        <v>1</v>
      </c>
      <c r="H49" s="109">
        <v>5550</v>
      </c>
      <c r="I49" s="29">
        <f t="shared" si="5"/>
        <v>5550</v>
      </c>
      <c r="J49" s="29"/>
      <c r="K49" s="29"/>
    </row>
    <row r="50" spans="1:11" ht="22.5">
      <c r="A50" s="54" t="s">
        <v>76</v>
      </c>
      <c r="B50" s="82" t="s">
        <v>98</v>
      </c>
      <c r="C50" s="31" t="s">
        <v>131</v>
      </c>
      <c r="D50" s="82" t="s">
        <v>164</v>
      </c>
      <c r="E50" s="82">
        <v>1</v>
      </c>
      <c r="F50" s="31" t="s">
        <v>165</v>
      </c>
      <c r="G50" s="81">
        <v>1</v>
      </c>
      <c r="H50" s="109">
        <v>4020</v>
      </c>
      <c r="I50" s="29">
        <f t="shared" si="5"/>
        <v>4020</v>
      </c>
      <c r="J50" s="29"/>
      <c r="K50" s="29"/>
    </row>
    <row r="51" spans="1:11" ht="22.5">
      <c r="A51" s="54" t="s">
        <v>76</v>
      </c>
      <c r="B51" s="82" t="s">
        <v>98</v>
      </c>
      <c r="C51" s="31" t="s">
        <v>134</v>
      </c>
      <c r="D51" s="82" t="s">
        <v>166</v>
      </c>
      <c r="E51" s="82">
        <v>1</v>
      </c>
      <c r="F51" s="31" t="s">
        <v>167</v>
      </c>
      <c r="G51" s="81">
        <v>1</v>
      </c>
      <c r="H51" s="109">
        <v>969.99</v>
      </c>
      <c r="I51" s="29">
        <f t="shared" si="5"/>
        <v>969.99</v>
      </c>
      <c r="J51" s="29"/>
      <c r="K51" s="29"/>
    </row>
    <row r="52" spans="1:11" ht="22.5">
      <c r="A52" s="54" t="s">
        <v>76</v>
      </c>
      <c r="B52" s="82" t="s">
        <v>98</v>
      </c>
      <c r="C52" s="31" t="s">
        <v>150</v>
      </c>
      <c r="D52" s="82" t="s">
        <v>168</v>
      </c>
      <c r="E52" s="82">
        <v>1</v>
      </c>
      <c r="F52" s="31" t="s">
        <v>169</v>
      </c>
      <c r="G52" s="81">
        <v>1</v>
      </c>
      <c r="H52" s="109">
        <v>935.01</v>
      </c>
      <c r="I52" s="29">
        <f t="shared" si="5"/>
        <v>935.01</v>
      </c>
      <c r="J52" s="29"/>
      <c r="K52" s="29"/>
    </row>
    <row r="53" spans="1:11">
      <c r="A53" s="54" t="s">
        <v>76</v>
      </c>
      <c r="B53" s="82" t="s">
        <v>98</v>
      </c>
      <c r="C53" s="31" t="s">
        <v>131</v>
      </c>
      <c r="D53" s="82" t="s">
        <v>170</v>
      </c>
      <c r="E53" s="82">
        <v>1</v>
      </c>
      <c r="F53" s="31" t="s">
        <v>171</v>
      </c>
      <c r="G53" s="81">
        <v>1</v>
      </c>
      <c r="H53" s="109">
        <v>5130</v>
      </c>
      <c r="I53" s="29">
        <f t="shared" si="5"/>
        <v>5130</v>
      </c>
      <c r="J53" s="29"/>
      <c r="K53" s="29"/>
    </row>
    <row r="54" spans="1:11">
      <c r="A54" s="54" t="s">
        <v>76</v>
      </c>
      <c r="B54" s="82" t="s">
        <v>98</v>
      </c>
      <c r="C54" s="31" t="s">
        <v>131</v>
      </c>
      <c r="D54" s="82" t="s">
        <v>172</v>
      </c>
      <c r="E54" s="82">
        <v>1</v>
      </c>
      <c r="F54" s="31" t="s">
        <v>173</v>
      </c>
      <c r="G54" s="81">
        <v>3</v>
      </c>
      <c r="H54" s="109">
        <v>4070</v>
      </c>
      <c r="I54" s="29">
        <f t="shared" si="5"/>
        <v>12210</v>
      </c>
      <c r="J54" s="29"/>
      <c r="K54" s="29"/>
    </row>
    <row r="55" spans="1:11" ht="22.5">
      <c r="A55" s="54" t="s">
        <v>76</v>
      </c>
      <c r="B55" s="84" t="s">
        <v>98</v>
      </c>
      <c r="C55" s="31" t="s">
        <v>131</v>
      </c>
      <c r="D55" s="82" t="s">
        <v>272</v>
      </c>
      <c r="E55" s="82">
        <v>1</v>
      </c>
      <c r="F55" s="31" t="s">
        <v>271</v>
      </c>
      <c r="G55" s="81">
        <v>1</v>
      </c>
      <c r="H55" s="109">
        <v>61469.99</v>
      </c>
      <c r="I55" s="29">
        <f t="shared" si="5"/>
        <v>61469.99</v>
      </c>
      <c r="J55" s="29"/>
      <c r="K55" s="29"/>
    </row>
    <row r="56" spans="1:11" ht="15.75">
      <c r="A56" s="54" t="s">
        <v>76</v>
      </c>
      <c r="B56" s="84" t="s">
        <v>98</v>
      </c>
      <c r="C56" s="31" t="s">
        <v>273</v>
      </c>
      <c r="D56" s="84" t="s">
        <v>274</v>
      </c>
      <c r="E56" s="84">
        <v>1</v>
      </c>
      <c r="F56" s="31" t="s">
        <v>212</v>
      </c>
      <c r="G56" s="83">
        <v>1</v>
      </c>
      <c r="H56" s="109">
        <v>55735.68</v>
      </c>
      <c r="I56" s="29">
        <f t="shared" si="5"/>
        <v>55735.68</v>
      </c>
      <c r="J56" s="29"/>
      <c r="K56" s="29"/>
    </row>
    <row r="57" spans="1:11" ht="15.75">
      <c r="A57" s="54" t="s">
        <v>76</v>
      </c>
      <c r="B57" s="84" t="s">
        <v>98</v>
      </c>
      <c r="C57" s="31" t="s">
        <v>131</v>
      </c>
      <c r="D57" s="84" t="s">
        <v>275</v>
      </c>
      <c r="E57" s="84">
        <v>1</v>
      </c>
      <c r="F57" s="31" t="s">
        <v>216</v>
      </c>
      <c r="G57" s="83">
        <v>1</v>
      </c>
      <c r="H57" s="109">
        <v>3820</v>
      </c>
      <c r="I57" s="29">
        <f t="shared" si="5"/>
        <v>3820</v>
      </c>
      <c r="J57" s="29"/>
      <c r="K57" s="29"/>
    </row>
    <row r="58" spans="1:11" ht="36.75" customHeight="1">
      <c r="A58" s="54" t="s">
        <v>76</v>
      </c>
      <c r="B58" s="84" t="s">
        <v>98</v>
      </c>
      <c r="C58" s="31" t="s">
        <v>278</v>
      </c>
      <c r="D58" s="84" t="s">
        <v>277</v>
      </c>
      <c r="E58" s="84">
        <v>1</v>
      </c>
      <c r="F58" s="31" t="s">
        <v>276</v>
      </c>
      <c r="G58" s="83">
        <v>5</v>
      </c>
      <c r="H58" s="109">
        <v>3928.57</v>
      </c>
      <c r="I58" s="29">
        <f t="shared" si="5"/>
        <v>19642.850000000002</v>
      </c>
      <c r="J58" s="29"/>
      <c r="K58" s="29"/>
    </row>
    <row r="59" spans="1:11" ht="36.75" customHeight="1">
      <c r="A59" s="54" t="s">
        <v>76</v>
      </c>
      <c r="B59" s="84" t="s">
        <v>98</v>
      </c>
      <c r="C59" s="31" t="s">
        <v>278</v>
      </c>
      <c r="D59" s="84" t="s">
        <v>280</v>
      </c>
      <c r="E59" s="84">
        <v>1</v>
      </c>
      <c r="F59" s="31" t="s">
        <v>279</v>
      </c>
      <c r="G59" s="83">
        <v>5</v>
      </c>
      <c r="H59" s="109">
        <v>2740.5</v>
      </c>
      <c r="I59" s="29">
        <f t="shared" si="5"/>
        <v>13702.5</v>
      </c>
      <c r="J59" s="29"/>
      <c r="K59" s="29"/>
    </row>
    <row r="60" spans="1:11" ht="22.5">
      <c r="A60" s="54" t="s">
        <v>76</v>
      </c>
      <c r="B60" s="84" t="s">
        <v>98</v>
      </c>
      <c r="C60" s="31" t="s">
        <v>281</v>
      </c>
      <c r="D60" s="84">
        <v>4301</v>
      </c>
      <c r="E60" s="84">
        <v>1</v>
      </c>
      <c r="F60" s="31" t="s">
        <v>228</v>
      </c>
      <c r="G60" s="83">
        <v>1</v>
      </c>
      <c r="H60" s="109">
        <v>11900</v>
      </c>
      <c r="I60" s="29">
        <f t="shared" si="5"/>
        <v>11900</v>
      </c>
      <c r="J60" s="29"/>
      <c r="K60" s="29"/>
    </row>
    <row r="61" spans="1:11" ht="15.75">
      <c r="A61" s="54" t="s">
        <v>76</v>
      </c>
      <c r="B61" s="84" t="s">
        <v>98</v>
      </c>
      <c r="C61" s="31" t="s">
        <v>281</v>
      </c>
      <c r="D61" s="84">
        <v>4302</v>
      </c>
      <c r="E61" s="84">
        <v>1</v>
      </c>
      <c r="F61" s="31" t="s">
        <v>230</v>
      </c>
      <c r="G61" s="83">
        <v>6</v>
      </c>
      <c r="H61" s="109">
        <v>4162.66</v>
      </c>
      <c r="I61" s="29">
        <f t="shared" si="5"/>
        <v>24975.96</v>
      </c>
      <c r="J61" s="29"/>
      <c r="K61" s="29"/>
    </row>
    <row r="62" spans="1:11" ht="28.5" customHeight="1">
      <c r="A62" s="54" t="s">
        <v>76</v>
      </c>
      <c r="B62" s="84" t="s">
        <v>98</v>
      </c>
      <c r="C62" s="31" t="s">
        <v>155</v>
      </c>
      <c r="D62" s="84" t="s">
        <v>283</v>
      </c>
      <c r="E62" s="84">
        <v>1</v>
      </c>
      <c r="F62" s="31" t="s">
        <v>282</v>
      </c>
      <c r="G62" s="83">
        <v>3</v>
      </c>
      <c r="H62" s="109">
        <v>3576.09</v>
      </c>
      <c r="I62" s="29">
        <f t="shared" si="5"/>
        <v>10728.27</v>
      </c>
      <c r="J62" s="29">
        <v>0</v>
      </c>
      <c r="K62" s="29"/>
    </row>
    <row r="63" spans="1:11" ht="15.75">
      <c r="A63" s="54"/>
      <c r="B63" s="84"/>
      <c r="C63" s="31"/>
      <c r="D63" s="84"/>
      <c r="E63" s="84"/>
      <c r="F63" s="31"/>
      <c r="G63" s="83"/>
      <c r="H63" s="109"/>
      <c r="I63" s="29"/>
      <c r="J63" s="29"/>
      <c r="K63" s="29"/>
    </row>
    <row r="64" spans="1:11" ht="15.75">
      <c r="A64" s="54"/>
      <c r="B64" s="82"/>
      <c r="C64" s="31"/>
      <c r="D64" s="82"/>
      <c r="E64" s="82"/>
      <c r="F64" s="31"/>
      <c r="G64" s="81"/>
      <c r="H64" s="109"/>
      <c r="I64" s="29"/>
      <c r="J64" s="29"/>
      <c r="K64" s="29"/>
    </row>
    <row r="65" spans="1:11" ht="15.75">
      <c r="A65" s="54" t="s">
        <v>77</v>
      </c>
      <c r="B65" s="82" t="s">
        <v>98</v>
      </c>
      <c r="C65" s="31" t="s">
        <v>155</v>
      </c>
      <c r="D65" s="82" t="s">
        <v>174</v>
      </c>
      <c r="E65" s="82">
        <v>1</v>
      </c>
      <c r="F65" s="31" t="s">
        <v>175</v>
      </c>
      <c r="G65" s="81">
        <v>2</v>
      </c>
      <c r="H65" s="109">
        <v>2029.53</v>
      </c>
      <c r="I65" s="29">
        <f t="shared" si="5"/>
        <v>4059.06</v>
      </c>
      <c r="J65" s="29"/>
      <c r="K65" s="29"/>
    </row>
    <row r="66" spans="1:11" ht="22.5">
      <c r="A66" s="54" t="s">
        <v>77</v>
      </c>
      <c r="B66" s="82" t="s">
        <v>98</v>
      </c>
      <c r="C66" s="31" t="s">
        <v>155</v>
      </c>
      <c r="D66" s="82" t="s">
        <v>176</v>
      </c>
      <c r="E66" s="82">
        <v>1</v>
      </c>
      <c r="F66" s="31" t="s">
        <v>177</v>
      </c>
      <c r="G66" s="81">
        <v>1</v>
      </c>
      <c r="H66" s="109">
        <v>2999.03</v>
      </c>
      <c r="I66" s="29">
        <f t="shared" si="5"/>
        <v>2999.03</v>
      </c>
      <c r="J66" s="29"/>
      <c r="K66" s="29"/>
    </row>
    <row r="67" spans="1:11" ht="15.75">
      <c r="A67" s="54" t="s">
        <v>77</v>
      </c>
      <c r="B67" s="82" t="s">
        <v>98</v>
      </c>
      <c r="C67" s="31" t="s">
        <v>178</v>
      </c>
      <c r="D67" s="82">
        <v>334493</v>
      </c>
      <c r="E67" s="82">
        <v>1</v>
      </c>
      <c r="F67" s="31" t="s">
        <v>179</v>
      </c>
      <c r="G67" s="81">
        <v>2</v>
      </c>
      <c r="H67" s="109">
        <v>33634.97</v>
      </c>
      <c r="I67" s="29">
        <f t="shared" si="5"/>
        <v>67269.94</v>
      </c>
      <c r="J67" s="29"/>
      <c r="K67" s="29"/>
    </row>
    <row r="68" spans="1:11" ht="15.75">
      <c r="A68" s="54" t="s">
        <v>77</v>
      </c>
      <c r="B68" s="82" t="s">
        <v>98</v>
      </c>
      <c r="C68" s="31" t="s">
        <v>145</v>
      </c>
      <c r="D68" s="82" t="s">
        <v>180</v>
      </c>
      <c r="E68" s="82">
        <v>1</v>
      </c>
      <c r="F68" s="31" t="s">
        <v>181</v>
      </c>
      <c r="G68" s="81">
        <v>1</v>
      </c>
      <c r="H68" s="109">
        <v>8590</v>
      </c>
      <c r="I68" s="29">
        <f t="shared" si="5"/>
        <v>8590</v>
      </c>
      <c r="J68" s="29"/>
      <c r="K68" s="29"/>
    </row>
    <row r="69" spans="1:11">
      <c r="A69" s="54" t="s">
        <v>77</v>
      </c>
      <c r="B69" s="82" t="s">
        <v>98</v>
      </c>
      <c r="C69" s="31" t="s">
        <v>134</v>
      </c>
      <c r="D69" s="82" t="s">
        <v>182</v>
      </c>
      <c r="E69" s="82">
        <v>1</v>
      </c>
      <c r="F69" s="31" t="s">
        <v>285</v>
      </c>
      <c r="G69" s="81">
        <v>1</v>
      </c>
      <c r="H69" s="109">
        <v>28590</v>
      </c>
      <c r="I69" s="29">
        <f t="shared" si="5"/>
        <v>28590</v>
      </c>
      <c r="J69" s="29"/>
      <c r="K69" s="29"/>
    </row>
    <row r="70" spans="1:11" ht="22.5">
      <c r="A70" s="54" t="s">
        <v>77</v>
      </c>
      <c r="B70" s="82" t="s">
        <v>98</v>
      </c>
      <c r="C70" s="31" t="s">
        <v>183</v>
      </c>
      <c r="D70" s="82" t="s">
        <v>184</v>
      </c>
      <c r="E70" s="82">
        <v>2</v>
      </c>
      <c r="F70" s="31" t="s">
        <v>284</v>
      </c>
      <c r="G70" s="81">
        <v>1</v>
      </c>
      <c r="H70" s="109">
        <v>2076.4</v>
      </c>
      <c r="I70" s="29">
        <f t="shared" si="5"/>
        <v>2076.4</v>
      </c>
      <c r="J70" s="29"/>
      <c r="K70" s="29"/>
    </row>
    <row r="71" spans="1:11" ht="27.75" customHeight="1">
      <c r="A71" s="54" t="s">
        <v>77</v>
      </c>
      <c r="B71" s="82" t="s">
        <v>98</v>
      </c>
      <c r="C71" s="31" t="s">
        <v>186</v>
      </c>
      <c r="D71" s="82" t="s">
        <v>187</v>
      </c>
      <c r="E71" s="82">
        <v>3</v>
      </c>
      <c r="F71" s="31" t="s">
        <v>188</v>
      </c>
      <c r="G71" s="81">
        <v>1</v>
      </c>
      <c r="H71" s="109">
        <v>1665.76</v>
      </c>
      <c r="I71" s="29">
        <f t="shared" si="5"/>
        <v>1665.76</v>
      </c>
      <c r="J71" s="29"/>
      <c r="K71" s="29"/>
    </row>
    <row r="72" spans="1:11" ht="33.75">
      <c r="A72" s="54" t="s">
        <v>77</v>
      </c>
      <c r="B72" s="84" t="s">
        <v>98</v>
      </c>
      <c r="C72" s="31" t="s">
        <v>287</v>
      </c>
      <c r="D72" s="84" t="s">
        <v>286</v>
      </c>
      <c r="E72" s="84">
        <v>3</v>
      </c>
      <c r="F72" s="31" t="s">
        <v>224</v>
      </c>
      <c r="G72" s="83">
        <v>2</v>
      </c>
      <c r="H72" s="109">
        <v>6291.72</v>
      </c>
      <c r="I72" s="29">
        <f t="shared" si="5"/>
        <v>12583.44</v>
      </c>
      <c r="J72" s="29"/>
      <c r="K72" s="29"/>
    </row>
    <row r="73" spans="1:11" ht="22.5">
      <c r="A73" s="54" t="s">
        <v>77</v>
      </c>
      <c r="B73" s="84" t="s">
        <v>98</v>
      </c>
      <c r="C73" s="31" t="s">
        <v>289</v>
      </c>
      <c r="D73" s="84">
        <v>875</v>
      </c>
      <c r="E73" s="84">
        <v>3</v>
      </c>
      <c r="F73" s="31" t="s">
        <v>288</v>
      </c>
      <c r="G73" s="83">
        <v>1</v>
      </c>
      <c r="H73" s="109">
        <v>15903.89</v>
      </c>
      <c r="I73" s="29">
        <f t="shared" si="5"/>
        <v>15903.89</v>
      </c>
      <c r="J73" s="29"/>
      <c r="K73" s="29"/>
    </row>
    <row r="74" spans="1:11" ht="22.5">
      <c r="A74" s="54" t="s">
        <v>77</v>
      </c>
      <c r="B74" s="84" t="s">
        <v>98</v>
      </c>
      <c r="C74" s="31" t="s">
        <v>155</v>
      </c>
      <c r="D74" s="84" t="s">
        <v>290</v>
      </c>
      <c r="E74" s="84">
        <v>1</v>
      </c>
      <c r="F74" s="31" t="s">
        <v>291</v>
      </c>
      <c r="G74" s="83">
        <v>2</v>
      </c>
      <c r="H74" s="109">
        <v>13538.88</v>
      </c>
      <c r="I74" s="29">
        <f t="shared" si="5"/>
        <v>27077.759999999998</v>
      </c>
      <c r="J74" s="29"/>
      <c r="K74" s="29"/>
    </row>
    <row r="75" spans="1:11" ht="33.75">
      <c r="A75" s="54" t="s">
        <v>77</v>
      </c>
      <c r="B75" s="84" t="s">
        <v>98</v>
      </c>
      <c r="C75" s="31" t="s">
        <v>278</v>
      </c>
      <c r="D75" s="84" t="s">
        <v>293</v>
      </c>
      <c r="E75" s="84">
        <v>1</v>
      </c>
      <c r="F75" s="31" t="s">
        <v>292</v>
      </c>
      <c r="G75" s="83">
        <v>1</v>
      </c>
      <c r="H75" s="109">
        <v>5709.4</v>
      </c>
      <c r="I75" s="29">
        <f t="shared" si="5"/>
        <v>5709.4</v>
      </c>
      <c r="J75" s="29"/>
      <c r="K75" s="29"/>
    </row>
    <row r="76" spans="1:11" ht="15.75">
      <c r="A76" s="54" t="s">
        <v>77</v>
      </c>
      <c r="B76" s="84" t="s">
        <v>98</v>
      </c>
      <c r="C76" s="31" t="s">
        <v>269</v>
      </c>
      <c r="D76" s="84">
        <v>557</v>
      </c>
      <c r="E76" s="84">
        <v>1</v>
      </c>
      <c r="F76" s="31" t="s">
        <v>294</v>
      </c>
      <c r="G76" s="83">
        <v>1</v>
      </c>
      <c r="H76" s="109">
        <v>40137.300000000003</v>
      </c>
      <c r="I76" s="29">
        <f t="shared" si="5"/>
        <v>40137.300000000003</v>
      </c>
      <c r="J76" s="29"/>
      <c r="K76" s="29"/>
    </row>
    <row r="77" spans="1:11" ht="22.5">
      <c r="A77" s="54" t="s">
        <v>77</v>
      </c>
      <c r="B77" s="84" t="s">
        <v>98</v>
      </c>
      <c r="C77" s="31" t="s">
        <v>269</v>
      </c>
      <c r="D77" s="84">
        <v>558</v>
      </c>
      <c r="E77" s="84">
        <v>1</v>
      </c>
      <c r="F77" s="31" t="s">
        <v>244</v>
      </c>
      <c r="G77" s="83">
        <v>1</v>
      </c>
      <c r="H77" s="109">
        <v>23657.24</v>
      </c>
      <c r="I77" s="29">
        <f t="shared" si="5"/>
        <v>23657.24</v>
      </c>
      <c r="J77" s="29"/>
      <c r="K77" s="29"/>
    </row>
    <row r="78" spans="1:11" ht="15.75">
      <c r="A78" s="54" t="s">
        <v>77</v>
      </c>
      <c r="B78" s="84" t="s">
        <v>98</v>
      </c>
      <c r="C78" s="31" t="s">
        <v>145</v>
      </c>
      <c r="D78" s="84" t="s">
        <v>295</v>
      </c>
      <c r="E78" s="84">
        <v>3</v>
      </c>
      <c r="F78" s="31" t="s">
        <v>246</v>
      </c>
      <c r="G78" s="83">
        <v>1</v>
      </c>
      <c r="H78" s="109">
        <v>1090</v>
      </c>
      <c r="I78" s="29">
        <f t="shared" si="5"/>
        <v>1090</v>
      </c>
      <c r="J78" s="29"/>
      <c r="K78" s="29"/>
    </row>
    <row r="79" spans="1:11" ht="26.25" customHeight="1">
      <c r="A79" s="54" t="s">
        <v>77</v>
      </c>
      <c r="B79" s="84" t="s">
        <v>98</v>
      </c>
      <c r="C79" s="31" t="s">
        <v>296</v>
      </c>
      <c r="D79" s="84" t="s">
        <v>297</v>
      </c>
      <c r="E79" s="84">
        <v>3</v>
      </c>
      <c r="F79" s="31" t="s">
        <v>251</v>
      </c>
      <c r="G79" s="83">
        <v>2</v>
      </c>
      <c r="H79" s="109">
        <v>5422.54</v>
      </c>
      <c r="I79" s="29">
        <f t="shared" si="5"/>
        <v>10845.08</v>
      </c>
      <c r="J79" s="29"/>
      <c r="K79" s="29"/>
    </row>
    <row r="80" spans="1:11" ht="22.5">
      <c r="A80" s="54" t="s">
        <v>77</v>
      </c>
      <c r="B80" s="84" t="s">
        <v>98</v>
      </c>
      <c r="C80" s="31" t="s">
        <v>296</v>
      </c>
      <c r="D80" s="84" t="s">
        <v>298</v>
      </c>
      <c r="E80" s="84">
        <v>3</v>
      </c>
      <c r="F80" s="31" t="s">
        <v>253</v>
      </c>
      <c r="G80" s="83">
        <v>4</v>
      </c>
      <c r="H80" s="29">
        <v>6778.17</v>
      </c>
      <c r="I80" s="29">
        <f t="shared" si="5"/>
        <v>27112.68</v>
      </c>
      <c r="J80" s="29">
        <v>0</v>
      </c>
      <c r="K80" s="29"/>
    </row>
    <row r="81" spans="1:11" s="238" customFormat="1" ht="33.75">
      <c r="A81" s="234"/>
      <c r="B81" s="235" t="s">
        <v>305</v>
      </c>
      <c r="C81" s="123"/>
      <c r="D81" s="123"/>
      <c r="E81" s="123"/>
      <c r="F81" s="123" t="s">
        <v>306</v>
      </c>
      <c r="G81" s="236"/>
      <c r="H81" s="237"/>
      <c r="I81" s="237">
        <v>18630.12</v>
      </c>
      <c r="J81" s="237"/>
      <c r="K81" s="237"/>
    </row>
    <row r="82" spans="1:11" ht="15.75">
      <c r="A82" s="122"/>
      <c r="B82" s="119"/>
      <c r="C82" s="121"/>
      <c r="D82" s="121"/>
      <c r="E82" s="121"/>
      <c r="F82" s="121"/>
      <c r="G82" s="120"/>
      <c r="H82" s="29"/>
      <c r="I82" s="29"/>
      <c r="J82" s="29"/>
      <c r="K82" s="29"/>
    </row>
    <row r="83" spans="1:11" s="238" customFormat="1">
      <c r="A83" s="197" t="s">
        <v>18</v>
      </c>
      <c r="B83" s="198"/>
      <c r="C83" s="198"/>
      <c r="D83" s="198"/>
      <c r="E83" s="198"/>
      <c r="F83" s="198"/>
      <c r="G83" s="55"/>
      <c r="H83" s="56"/>
      <c r="I83" s="56">
        <f>SUM(I19:I81)</f>
        <v>6403844.9999999991</v>
      </c>
      <c r="J83" s="56"/>
      <c r="K83" s="56">
        <v>0</v>
      </c>
    </row>
    <row r="84" spans="1:11" ht="15.75">
      <c r="A84" s="40"/>
      <c r="B84" s="40"/>
      <c r="C84" s="40"/>
      <c r="D84" s="40"/>
      <c r="E84" s="40"/>
      <c r="F84" s="40"/>
      <c r="G84" s="40"/>
      <c r="H84" s="40"/>
      <c r="I84" s="40"/>
      <c r="J84" s="57"/>
      <c r="K84" s="40"/>
    </row>
    <row r="85" spans="1:11" ht="9" customHeight="1">
      <c r="A85" s="217"/>
      <c r="B85" s="218"/>
      <c r="C85" s="218"/>
      <c r="D85" s="218"/>
      <c r="E85" s="218"/>
      <c r="F85" s="218"/>
      <c r="G85" s="218"/>
      <c r="H85" s="218"/>
      <c r="I85" s="218"/>
      <c r="J85" s="218"/>
      <c r="K85" s="219"/>
    </row>
    <row r="86" spans="1:11">
      <c r="A86" s="239" t="s">
        <v>307</v>
      </c>
      <c r="B86" s="240"/>
      <c r="C86" s="240"/>
      <c r="D86" s="240"/>
      <c r="E86" s="240"/>
      <c r="F86" s="240"/>
      <c r="G86" s="240"/>
      <c r="H86" s="240"/>
      <c r="I86" s="240"/>
      <c r="J86" s="240"/>
      <c r="K86" s="241"/>
    </row>
    <row r="87" spans="1:11">
      <c r="A87" s="239" t="s">
        <v>308</v>
      </c>
      <c r="B87" s="240"/>
      <c r="C87" s="240"/>
      <c r="D87" s="240"/>
      <c r="E87" s="240"/>
      <c r="F87" s="240"/>
      <c r="G87" s="240"/>
      <c r="H87" s="240"/>
      <c r="I87" s="240"/>
      <c r="J87" s="240"/>
      <c r="K87" s="241"/>
    </row>
    <row r="88" spans="1:11" ht="9" customHeight="1">
      <c r="A88" s="220"/>
      <c r="B88" s="221"/>
      <c r="C88" s="221"/>
      <c r="D88" s="221"/>
      <c r="E88" s="221"/>
      <c r="F88" s="221"/>
      <c r="G88" s="221"/>
      <c r="H88" s="221"/>
      <c r="I88" s="221"/>
      <c r="J88" s="221"/>
      <c r="K88" s="222"/>
    </row>
    <row r="89" spans="1:11" ht="15.75" customHeight="1">
      <c r="A89" s="226" t="s">
        <v>304</v>
      </c>
      <c r="B89" s="227"/>
      <c r="C89" s="227"/>
      <c r="D89" s="227"/>
      <c r="E89" s="227"/>
      <c r="F89" s="227"/>
      <c r="G89" s="227"/>
      <c r="H89" s="227"/>
      <c r="I89" s="227"/>
      <c r="J89" s="227"/>
      <c r="K89" s="228"/>
    </row>
    <row r="90" spans="1:11" ht="9" customHeight="1">
      <c r="A90" s="220"/>
      <c r="B90" s="221"/>
      <c r="C90" s="221"/>
      <c r="D90" s="221"/>
      <c r="E90" s="221"/>
      <c r="F90" s="221"/>
      <c r="G90" s="221"/>
      <c r="H90" s="221"/>
      <c r="I90" s="221"/>
      <c r="J90" s="221"/>
      <c r="K90" s="222"/>
    </row>
    <row r="91" spans="1:11" ht="29.25" customHeight="1">
      <c r="A91" s="226" t="s">
        <v>303</v>
      </c>
      <c r="B91" s="227"/>
      <c r="C91" s="227"/>
      <c r="D91" s="227"/>
      <c r="E91" s="227"/>
      <c r="F91" s="227"/>
      <c r="G91" s="227"/>
      <c r="H91" s="227"/>
      <c r="I91" s="227"/>
      <c r="J91" s="227"/>
      <c r="K91" s="228"/>
    </row>
    <row r="92" spans="1:11" ht="9" customHeight="1">
      <c r="A92" s="223"/>
      <c r="B92" s="224"/>
      <c r="C92" s="224"/>
      <c r="D92" s="224"/>
      <c r="E92" s="224"/>
      <c r="F92" s="224"/>
      <c r="G92" s="224"/>
      <c r="H92" s="224"/>
      <c r="I92" s="224"/>
      <c r="J92" s="224"/>
      <c r="K92" s="225"/>
    </row>
    <row r="93" spans="1:11" ht="15.75">
      <c r="A93" s="40"/>
      <c r="B93" s="40"/>
      <c r="C93" s="40"/>
      <c r="D93" s="40"/>
      <c r="E93" s="40"/>
      <c r="F93" s="40"/>
      <c r="G93" s="40"/>
      <c r="H93" s="40"/>
      <c r="I93" s="40"/>
      <c r="J93" s="57"/>
      <c r="K93" s="40"/>
    </row>
    <row r="94" spans="1:11" ht="15.75">
      <c r="A94" s="40"/>
      <c r="B94" s="40"/>
      <c r="C94" s="40"/>
      <c r="D94" s="40"/>
      <c r="E94" s="40"/>
      <c r="F94" s="40"/>
      <c r="G94" s="40"/>
      <c r="H94" s="40"/>
      <c r="I94" s="40"/>
      <c r="J94" s="57"/>
      <c r="K94" s="40"/>
    </row>
    <row r="95" spans="1:11" ht="15.75">
      <c r="A95" s="40"/>
      <c r="B95" s="40"/>
      <c r="C95" s="40"/>
      <c r="D95" s="40"/>
      <c r="E95" s="40"/>
      <c r="F95" s="40"/>
      <c r="G95" s="40"/>
      <c r="H95" s="40"/>
      <c r="I95" s="40"/>
      <c r="J95" s="57"/>
      <c r="K95" s="40"/>
    </row>
    <row r="96" spans="1:11" s="53" customFormat="1" ht="15.75">
      <c r="A96" s="52"/>
      <c r="B96" s="52"/>
      <c r="C96" s="52"/>
      <c r="D96" s="52"/>
      <c r="E96" s="52"/>
      <c r="F96" s="52"/>
      <c r="G96" s="52"/>
      <c r="H96" s="52"/>
      <c r="I96" s="52"/>
      <c r="J96" s="85"/>
      <c r="K96" s="52"/>
    </row>
    <row r="97" spans="1:13" ht="24.75" customHeight="1">
      <c r="A97" s="177" t="s">
        <v>89</v>
      </c>
      <c r="B97" s="177"/>
      <c r="C97" s="12"/>
      <c r="D97" s="177" t="s">
        <v>91</v>
      </c>
      <c r="E97" s="177"/>
      <c r="F97" s="80"/>
      <c r="G97" s="177" t="s">
        <v>92</v>
      </c>
      <c r="H97" s="177"/>
      <c r="I97" s="60"/>
      <c r="J97" s="177" t="s">
        <v>93</v>
      </c>
      <c r="K97" s="177"/>
      <c r="L97" s="58"/>
      <c r="M97" s="58"/>
    </row>
    <row r="98" spans="1:13" s="59" customFormat="1" ht="37.5" customHeight="1">
      <c r="A98" s="166" t="s">
        <v>88</v>
      </c>
      <c r="B98" s="166"/>
      <c r="C98" s="12"/>
      <c r="D98" s="166" t="s">
        <v>96</v>
      </c>
      <c r="E98" s="166"/>
      <c r="F98" s="80"/>
      <c r="G98" s="216" t="s">
        <v>90</v>
      </c>
      <c r="H98" s="216"/>
      <c r="I98" s="60"/>
      <c r="J98" s="166" t="s">
        <v>95</v>
      </c>
      <c r="K98" s="166"/>
      <c r="L98" s="58"/>
      <c r="M98" s="58"/>
    </row>
    <row r="99" spans="1:13">
      <c r="A99" s="40"/>
      <c r="B99" s="40"/>
      <c r="C99" s="40"/>
      <c r="D99" s="40"/>
      <c r="E99" s="40"/>
      <c r="F99" s="40"/>
      <c r="G99" s="40"/>
      <c r="H99" s="40"/>
      <c r="I99" s="40"/>
      <c r="J99" s="40"/>
      <c r="K99" s="40"/>
    </row>
    <row r="100" spans="1:13" ht="54" customHeight="1">
      <c r="A100" s="209" t="s">
        <v>20</v>
      </c>
      <c r="B100" s="210"/>
      <c r="C100" s="210"/>
      <c r="D100" s="210"/>
      <c r="E100" s="210"/>
      <c r="F100" s="210"/>
      <c r="G100" s="210"/>
      <c r="H100" s="210"/>
      <c r="I100" s="210"/>
      <c r="J100" s="210"/>
      <c r="K100" s="210"/>
    </row>
    <row r="101" spans="1:13" ht="9.75" customHeight="1">
      <c r="A101" s="40"/>
      <c r="B101" s="40"/>
      <c r="C101" s="40"/>
      <c r="D101" s="40"/>
      <c r="E101" s="40"/>
      <c r="F101" s="40"/>
      <c r="G101" s="40"/>
      <c r="H101" s="40"/>
      <c r="I101" s="40"/>
      <c r="J101" s="40"/>
      <c r="K101" s="40"/>
    </row>
    <row r="102" spans="1:13" ht="9.75" customHeight="1">
      <c r="A102" s="40"/>
      <c r="B102" s="40"/>
      <c r="C102" s="40"/>
      <c r="D102" s="40"/>
      <c r="E102" s="40"/>
      <c r="F102" s="40"/>
      <c r="G102" s="40"/>
      <c r="H102" s="40"/>
      <c r="I102" s="40"/>
      <c r="J102" s="40"/>
      <c r="K102" s="40"/>
    </row>
    <row r="103" spans="1:13" ht="39.75" customHeight="1">
      <c r="A103" s="163" t="s">
        <v>19</v>
      </c>
      <c r="B103" s="163"/>
      <c r="C103" s="163"/>
      <c r="D103" s="163"/>
      <c r="E103" s="163"/>
      <c r="F103" s="163"/>
      <c r="G103" s="163"/>
      <c r="H103" s="163"/>
      <c r="I103" s="163"/>
      <c r="J103" s="163"/>
      <c r="K103" s="163"/>
    </row>
    <row r="104" spans="1:13">
      <c r="A104" s="40"/>
      <c r="B104" s="40"/>
      <c r="C104" s="40"/>
      <c r="D104" s="40"/>
      <c r="E104" s="40"/>
      <c r="F104" s="40"/>
      <c r="G104" s="40"/>
      <c r="H104" s="40"/>
      <c r="I104" s="40"/>
      <c r="J104" s="40"/>
      <c r="K104" s="40"/>
    </row>
  </sheetData>
  <mergeCells count="34">
    <mergeCell ref="A92:K92"/>
    <mergeCell ref="A87:K87"/>
    <mergeCell ref="A88:K88"/>
    <mergeCell ref="A89:K89"/>
    <mergeCell ref="A90:K90"/>
    <mergeCell ref="A91:K91"/>
    <mergeCell ref="A100:K100"/>
    <mergeCell ref="A103:K103"/>
    <mergeCell ref="H7:I7"/>
    <mergeCell ref="A11:H11"/>
    <mergeCell ref="J7:K7"/>
    <mergeCell ref="J8:K8"/>
    <mergeCell ref="G98:H98"/>
    <mergeCell ref="J98:K98"/>
    <mergeCell ref="A98:B98"/>
    <mergeCell ref="D98:E98"/>
    <mergeCell ref="A97:B97"/>
    <mergeCell ref="D97:E97"/>
    <mergeCell ref="G97:H97"/>
    <mergeCell ref="J97:K97"/>
    <mergeCell ref="A85:K85"/>
    <mergeCell ref="A86:K86"/>
    <mergeCell ref="A1:K1"/>
    <mergeCell ref="A2:K2"/>
    <mergeCell ref="A3:K3"/>
    <mergeCell ref="A5:K5"/>
    <mergeCell ref="A9:F9"/>
    <mergeCell ref="A4:K4"/>
    <mergeCell ref="A6:K6"/>
    <mergeCell ref="A83:F83"/>
    <mergeCell ref="J16:K16"/>
    <mergeCell ref="G16:I16"/>
    <mergeCell ref="B16:F16"/>
    <mergeCell ref="A13:G13"/>
  </mergeCells>
  <printOptions horizontalCentered="1"/>
  <pageMargins left="0.15748031496062992" right="0.15748031496062992" top="0.23622047244094491" bottom="0.39370078740157483" header="0" footer="0.19685039370078741"/>
  <pageSetup scale="58" orientation="landscape" r:id="rId1"/>
  <headerFooter>
    <oddFooter>&amp;L&amp;8Elaboró:  Subdirección de Planeación y Evaluación/Departamento de Planeación.&amp;R&amp;8&amp;P /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0"/>
  <sheetViews>
    <sheetView workbookViewId="0">
      <pane ySplit="2" topLeftCell="A3" activePane="bottomLeft" state="frozen"/>
      <selection pane="bottomLeft" activeCell="C61" sqref="C61"/>
    </sheetView>
  </sheetViews>
  <sheetFormatPr baseColWidth="10" defaultRowHeight="15"/>
  <cols>
    <col min="2" max="2" width="47.5703125" customWidth="1"/>
    <col min="3" max="3" width="19.85546875" bestFit="1" customWidth="1"/>
    <col min="4" max="4" width="11.42578125" style="92"/>
    <col min="5" max="5" width="17" bestFit="1" customWidth="1"/>
    <col min="6" max="6" width="11.7109375" bestFit="1" customWidth="1"/>
  </cols>
  <sheetData>
    <row r="2" spans="1:8">
      <c r="A2" s="87" t="s">
        <v>189</v>
      </c>
      <c r="B2" s="87" t="s">
        <v>190</v>
      </c>
      <c r="C2" s="87" t="s">
        <v>191</v>
      </c>
      <c r="D2" s="87" t="s">
        <v>192</v>
      </c>
      <c r="E2" s="88" t="s">
        <v>193</v>
      </c>
    </row>
    <row r="3" spans="1:8">
      <c r="A3" s="86" t="s">
        <v>103</v>
      </c>
      <c r="B3" s="86" t="s">
        <v>194</v>
      </c>
      <c r="C3" s="89" t="s">
        <v>213</v>
      </c>
      <c r="D3" s="90" t="s">
        <v>214</v>
      </c>
      <c r="E3" s="91">
        <v>60440.639999999999</v>
      </c>
    </row>
    <row r="4" spans="1:8" ht="15.75" thickBot="1">
      <c r="A4" s="102" t="s">
        <v>104</v>
      </c>
      <c r="B4" s="102" t="s">
        <v>197</v>
      </c>
      <c r="C4" s="102" t="s">
        <v>213</v>
      </c>
      <c r="D4" s="103" t="s">
        <v>214</v>
      </c>
      <c r="E4" s="104">
        <v>1699893</v>
      </c>
      <c r="F4" s="98">
        <f>SUM(E3:E4)</f>
        <v>1760333.64</v>
      </c>
      <c r="G4" s="99"/>
      <c r="H4" s="99"/>
    </row>
    <row r="5" spans="1:8" s="95" customFormat="1">
      <c r="D5" s="96"/>
      <c r="E5" s="97"/>
      <c r="F5" s="97"/>
    </row>
    <row r="6" spans="1:8">
      <c r="A6" s="86" t="s">
        <v>198</v>
      </c>
      <c r="B6" s="86" t="s">
        <v>199</v>
      </c>
      <c r="C6" s="86" t="s">
        <v>213</v>
      </c>
      <c r="D6" s="90" t="s">
        <v>214</v>
      </c>
      <c r="E6" s="91">
        <v>737891.15</v>
      </c>
    </row>
    <row r="7" spans="1:8" ht="15.75" thickBot="1">
      <c r="A7" s="102" t="s">
        <v>200</v>
      </c>
      <c r="B7" s="102" t="s">
        <v>201</v>
      </c>
      <c r="C7" s="102" t="s">
        <v>213</v>
      </c>
      <c r="D7" s="103" t="s">
        <v>214</v>
      </c>
      <c r="E7" s="104">
        <v>67081.009999999995</v>
      </c>
      <c r="F7" s="98">
        <f>SUM(E6:E7)</f>
        <v>804972.16</v>
      </c>
      <c r="G7" s="99"/>
      <c r="H7" s="99"/>
    </row>
    <row r="9" spans="1:8" ht="15.75" thickBot="1">
      <c r="A9" s="102" t="s">
        <v>202</v>
      </c>
      <c r="B9" s="102" t="s">
        <v>203</v>
      </c>
      <c r="C9" s="102" t="s">
        <v>213</v>
      </c>
      <c r="D9" s="103" t="s">
        <v>214</v>
      </c>
      <c r="E9" s="104">
        <v>432095.87</v>
      </c>
      <c r="F9" s="98">
        <f>+E9</f>
        <v>432095.87</v>
      </c>
      <c r="G9" s="99"/>
      <c r="H9" s="99"/>
    </row>
    <row r="11" spans="1:8">
      <c r="A11" s="86" t="s">
        <v>204</v>
      </c>
      <c r="B11" s="86" t="s">
        <v>205</v>
      </c>
      <c r="C11" s="86" t="s">
        <v>213</v>
      </c>
      <c r="D11" s="90" t="s">
        <v>214</v>
      </c>
      <c r="E11" s="91">
        <v>1512160.92</v>
      </c>
    </row>
    <row r="12" spans="1:8">
      <c r="A12" s="86" t="s">
        <v>206</v>
      </c>
      <c r="B12" s="86" t="s">
        <v>263</v>
      </c>
      <c r="C12" s="86" t="s">
        <v>213</v>
      </c>
      <c r="D12" s="90" t="s">
        <v>214</v>
      </c>
      <c r="E12" s="91">
        <v>669729.48</v>
      </c>
    </row>
    <row r="13" spans="1:8">
      <c r="A13" s="107" t="s">
        <v>207</v>
      </c>
      <c r="B13" s="107" t="s">
        <v>264</v>
      </c>
      <c r="C13" s="86" t="s">
        <v>213</v>
      </c>
      <c r="D13" s="90" t="s">
        <v>214</v>
      </c>
      <c r="E13" s="108">
        <v>509069.09</v>
      </c>
      <c r="F13" s="100"/>
      <c r="G13" s="100"/>
      <c r="H13" s="100"/>
    </row>
    <row r="14" spans="1:8" ht="15.75" thickBot="1">
      <c r="A14" s="102" t="s">
        <v>208</v>
      </c>
      <c r="B14" s="102" t="s">
        <v>265</v>
      </c>
      <c r="C14" s="102" t="s">
        <v>213</v>
      </c>
      <c r="D14" s="103" t="s">
        <v>214</v>
      </c>
      <c r="E14" s="104">
        <v>126866.47</v>
      </c>
      <c r="F14" s="98">
        <f>SUM(E11:E14)</f>
        <v>2817825.96</v>
      </c>
      <c r="G14" s="99"/>
      <c r="H14" s="99"/>
    </row>
    <row r="16" spans="1:8">
      <c r="A16" s="86" t="s">
        <v>209</v>
      </c>
      <c r="B16" s="86" t="s">
        <v>210</v>
      </c>
      <c r="C16" s="86" t="s">
        <v>213</v>
      </c>
      <c r="D16" s="90" t="s">
        <v>214</v>
      </c>
      <c r="E16" s="91">
        <v>61469.99</v>
      </c>
      <c r="F16" t="s">
        <v>76</v>
      </c>
    </row>
    <row r="17" spans="1:6">
      <c r="A17" s="86" t="s">
        <v>211</v>
      </c>
      <c r="B17" s="86" t="s">
        <v>212</v>
      </c>
      <c r="C17" s="86" t="s">
        <v>213</v>
      </c>
      <c r="D17" s="90" t="s">
        <v>214</v>
      </c>
      <c r="E17" s="91">
        <v>55735.68</v>
      </c>
      <c r="F17" t="s">
        <v>76</v>
      </c>
    </row>
    <row r="18" spans="1:6">
      <c r="A18" s="86" t="s">
        <v>105</v>
      </c>
      <c r="B18" s="86" t="s">
        <v>133</v>
      </c>
      <c r="C18" s="86" t="s">
        <v>213</v>
      </c>
      <c r="D18" s="90" t="s">
        <v>214</v>
      </c>
      <c r="E18" s="91">
        <v>570</v>
      </c>
      <c r="F18" t="s">
        <v>76</v>
      </c>
    </row>
    <row r="19" spans="1:6">
      <c r="A19" s="86" t="s">
        <v>106</v>
      </c>
      <c r="B19" s="86" t="s">
        <v>136</v>
      </c>
      <c r="C19" s="86" t="s">
        <v>213</v>
      </c>
      <c r="D19" s="90" t="s">
        <v>214</v>
      </c>
      <c r="E19" s="91">
        <v>1059.98</v>
      </c>
      <c r="F19" t="s">
        <v>76</v>
      </c>
    </row>
    <row r="20" spans="1:6">
      <c r="A20" s="86" t="s">
        <v>215</v>
      </c>
      <c r="B20" s="86" t="s">
        <v>216</v>
      </c>
      <c r="C20" s="86" t="s">
        <v>213</v>
      </c>
      <c r="D20" s="90" t="s">
        <v>214</v>
      </c>
      <c r="E20" s="91">
        <v>3820</v>
      </c>
      <c r="F20" t="s">
        <v>76</v>
      </c>
    </row>
    <row r="21" spans="1:6">
      <c r="A21" s="86" t="s">
        <v>107</v>
      </c>
      <c r="B21" s="86" t="s">
        <v>133</v>
      </c>
      <c r="C21" s="86" t="s">
        <v>213</v>
      </c>
      <c r="D21" s="90" t="s">
        <v>214</v>
      </c>
      <c r="E21" s="91">
        <v>246</v>
      </c>
      <c r="F21" t="s">
        <v>76</v>
      </c>
    </row>
    <row r="22" spans="1:6">
      <c r="A22" s="86" t="s">
        <v>108</v>
      </c>
      <c r="B22" s="86" t="s">
        <v>140</v>
      </c>
      <c r="C22" s="86" t="s">
        <v>213</v>
      </c>
      <c r="D22" s="90" t="s">
        <v>214</v>
      </c>
      <c r="E22" s="86">
        <v>267.38</v>
      </c>
      <c r="F22" t="s">
        <v>76</v>
      </c>
    </row>
    <row r="23" spans="1:6">
      <c r="A23" s="86" t="s">
        <v>109</v>
      </c>
      <c r="B23" s="86" t="s">
        <v>217</v>
      </c>
      <c r="C23" s="86" t="s">
        <v>213</v>
      </c>
      <c r="D23" s="90" t="s">
        <v>214</v>
      </c>
      <c r="E23" s="91">
        <v>4723.5200000000004</v>
      </c>
      <c r="F23" t="s">
        <v>76</v>
      </c>
    </row>
    <row r="24" spans="1:6">
      <c r="A24" s="86" t="s">
        <v>110</v>
      </c>
      <c r="B24" s="86" t="s">
        <v>144</v>
      </c>
      <c r="C24" s="86" t="s">
        <v>213</v>
      </c>
      <c r="D24" s="90" t="s">
        <v>214</v>
      </c>
      <c r="E24" s="86">
        <v>951.72</v>
      </c>
      <c r="F24" t="s">
        <v>76</v>
      </c>
    </row>
    <row r="25" spans="1:6">
      <c r="A25" s="86" t="s">
        <v>111</v>
      </c>
      <c r="B25" s="86" t="s">
        <v>218</v>
      </c>
      <c r="C25" s="86" t="s">
        <v>213</v>
      </c>
      <c r="D25" s="90" t="s">
        <v>214</v>
      </c>
      <c r="E25" s="86">
        <v>329.97</v>
      </c>
      <c r="F25" t="s">
        <v>76</v>
      </c>
    </row>
    <row r="26" spans="1:6">
      <c r="A26" s="86" t="s">
        <v>219</v>
      </c>
      <c r="B26" s="86" t="s">
        <v>220</v>
      </c>
      <c r="C26" s="86" t="s">
        <v>213</v>
      </c>
      <c r="D26" s="90" t="s">
        <v>214</v>
      </c>
      <c r="E26" s="91">
        <v>19642.86</v>
      </c>
      <c r="F26" t="s">
        <v>76</v>
      </c>
    </row>
    <row r="27" spans="1:6">
      <c r="A27" s="86" t="s">
        <v>221</v>
      </c>
      <c r="B27" s="86" t="s">
        <v>222</v>
      </c>
      <c r="C27" s="86" t="s">
        <v>213</v>
      </c>
      <c r="D27" s="90" t="s">
        <v>214</v>
      </c>
      <c r="E27" s="91">
        <v>13702.5</v>
      </c>
      <c r="F27" t="s">
        <v>76</v>
      </c>
    </row>
    <row r="28" spans="1:6">
      <c r="A28" s="86" t="s">
        <v>124</v>
      </c>
      <c r="B28" s="86" t="s">
        <v>175</v>
      </c>
      <c r="C28" s="86" t="s">
        <v>213</v>
      </c>
      <c r="D28" s="90" t="s">
        <v>214</v>
      </c>
      <c r="E28" s="91">
        <v>4059.05</v>
      </c>
      <c r="F28" t="s">
        <v>77</v>
      </c>
    </row>
    <row r="29" spans="1:6">
      <c r="A29" s="86" t="s">
        <v>125</v>
      </c>
      <c r="B29" s="86" t="s">
        <v>177</v>
      </c>
      <c r="C29" s="86" t="s">
        <v>213</v>
      </c>
      <c r="D29" s="90" t="s">
        <v>214</v>
      </c>
      <c r="E29" s="91">
        <v>2999.03</v>
      </c>
      <c r="F29" t="s">
        <v>77</v>
      </c>
    </row>
    <row r="30" spans="1:6">
      <c r="A30" s="86" t="s">
        <v>223</v>
      </c>
      <c r="B30" s="86" t="s">
        <v>224</v>
      </c>
      <c r="C30" s="86" t="s">
        <v>213</v>
      </c>
      <c r="D30" s="90" t="s">
        <v>214</v>
      </c>
      <c r="E30" s="91">
        <v>12583.45</v>
      </c>
      <c r="F30" t="s">
        <v>77</v>
      </c>
    </row>
    <row r="31" spans="1:6">
      <c r="A31" s="86" t="s">
        <v>126</v>
      </c>
      <c r="B31" s="86" t="s">
        <v>179</v>
      </c>
      <c r="C31" s="86" t="s">
        <v>195</v>
      </c>
      <c r="D31" s="90" t="s">
        <v>196</v>
      </c>
      <c r="E31" s="91">
        <v>67269.929999999993</v>
      </c>
      <c r="F31" t="s">
        <v>77</v>
      </c>
    </row>
    <row r="32" spans="1:6">
      <c r="A32" s="86" t="s">
        <v>127</v>
      </c>
      <c r="B32" s="86" t="s">
        <v>181</v>
      </c>
      <c r="C32" s="86" t="s">
        <v>195</v>
      </c>
      <c r="D32" s="90" t="s">
        <v>196</v>
      </c>
      <c r="E32" s="91">
        <v>8590</v>
      </c>
      <c r="F32" t="s">
        <v>77</v>
      </c>
    </row>
    <row r="33" spans="1:6">
      <c r="A33" s="86" t="s">
        <v>112</v>
      </c>
      <c r="B33" s="86" t="s">
        <v>225</v>
      </c>
      <c r="C33" s="86" t="s">
        <v>213</v>
      </c>
      <c r="D33" s="90" t="s">
        <v>214</v>
      </c>
      <c r="E33" s="91">
        <v>8950</v>
      </c>
      <c r="F33" t="s">
        <v>76</v>
      </c>
    </row>
    <row r="34" spans="1:6">
      <c r="A34" s="86" t="s">
        <v>113</v>
      </c>
      <c r="B34" s="86" t="s">
        <v>226</v>
      </c>
      <c r="C34" s="86" t="s">
        <v>213</v>
      </c>
      <c r="D34" s="90" t="s">
        <v>214</v>
      </c>
      <c r="E34" s="91">
        <v>1630</v>
      </c>
      <c r="F34" t="s">
        <v>76</v>
      </c>
    </row>
    <row r="35" spans="1:6">
      <c r="A35" s="86" t="s">
        <v>114</v>
      </c>
      <c r="B35" s="86" t="s">
        <v>154</v>
      </c>
      <c r="C35" s="86" t="s">
        <v>213</v>
      </c>
      <c r="D35" s="90" t="s">
        <v>214</v>
      </c>
      <c r="E35" s="91">
        <v>1630</v>
      </c>
      <c r="F35" t="s">
        <v>76</v>
      </c>
    </row>
    <row r="36" spans="1:6">
      <c r="A36" s="86" t="s">
        <v>115</v>
      </c>
      <c r="B36" s="86" t="s">
        <v>157</v>
      </c>
      <c r="C36" s="86" t="s">
        <v>213</v>
      </c>
      <c r="D36" s="90" t="s">
        <v>214</v>
      </c>
      <c r="E36" s="91">
        <v>9048.14</v>
      </c>
      <c r="F36" t="s">
        <v>76</v>
      </c>
    </row>
    <row r="37" spans="1:6">
      <c r="A37" s="86" t="s">
        <v>116</v>
      </c>
      <c r="B37" s="86" t="s">
        <v>159</v>
      </c>
      <c r="C37" s="86" t="s">
        <v>213</v>
      </c>
      <c r="D37" s="90" t="s">
        <v>214</v>
      </c>
      <c r="E37" s="91">
        <v>27203.3</v>
      </c>
      <c r="F37" t="s">
        <v>76</v>
      </c>
    </row>
    <row r="38" spans="1:6">
      <c r="A38" s="86" t="s">
        <v>117</v>
      </c>
      <c r="B38" s="86" t="s">
        <v>161</v>
      </c>
      <c r="C38" s="86" t="s">
        <v>213</v>
      </c>
      <c r="D38" s="90" t="s">
        <v>214</v>
      </c>
      <c r="E38" s="91">
        <v>3220</v>
      </c>
      <c r="F38" t="s">
        <v>76</v>
      </c>
    </row>
    <row r="39" spans="1:6">
      <c r="A39" s="86" t="s">
        <v>118</v>
      </c>
      <c r="B39" s="86" t="s">
        <v>163</v>
      </c>
      <c r="C39" s="86" t="s">
        <v>213</v>
      </c>
      <c r="D39" s="90" t="s">
        <v>214</v>
      </c>
      <c r="E39" s="91">
        <v>5550</v>
      </c>
      <c r="F39" t="s">
        <v>76</v>
      </c>
    </row>
    <row r="40" spans="1:6">
      <c r="A40" s="86" t="s">
        <v>119</v>
      </c>
      <c r="B40" s="86" t="s">
        <v>165</v>
      </c>
      <c r="C40" s="86" t="s">
        <v>213</v>
      </c>
      <c r="D40" s="90" t="s">
        <v>214</v>
      </c>
      <c r="E40" s="91">
        <v>4020</v>
      </c>
      <c r="F40" t="s">
        <v>76</v>
      </c>
    </row>
    <row r="41" spans="1:6">
      <c r="A41" s="86" t="s">
        <v>120</v>
      </c>
      <c r="B41" s="86" t="s">
        <v>167</v>
      </c>
      <c r="C41" s="86" t="s">
        <v>213</v>
      </c>
      <c r="D41" s="90" t="s">
        <v>214</v>
      </c>
      <c r="E41" s="86">
        <v>969.99</v>
      </c>
      <c r="F41" t="s">
        <v>76</v>
      </c>
    </row>
    <row r="42" spans="1:6">
      <c r="A42" s="86" t="s">
        <v>121</v>
      </c>
      <c r="B42" s="86" t="s">
        <v>169</v>
      </c>
      <c r="C42" s="86" t="s">
        <v>213</v>
      </c>
      <c r="D42" s="90" t="s">
        <v>214</v>
      </c>
      <c r="E42" s="86">
        <v>935.01</v>
      </c>
      <c r="F42" t="s">
        <v>76</v>
      </c>
    </row>
    <row r="43" spans="1:6">
      <c r="A43" s="86" t="s">
        <v>227</v>
      </c>
      <c r="B43" s="86" t="s">
        <v>228</v>
      </c>
      <c r="C43" s="86" t="s">
        <v>195</v>
      </c>
      <c r="D43" s="90" t="s">
        <v>214</v>
      </c>
      <c r="E43" s="91">
        <v>11900</v>
      </c>
      <c r="F43" t="s">
        <v>76</v>
      </c>
    </row>
    <row r="44" spans="1:6">
      <c r="A44" s="86" t="s">
        <v>122</v>
      </c>
      <c r="B44" s="86" t="s">
        <v>171</v>
      </c>
      <c r="C44" s="86" t="s">
        <v>213</v>
      </c>
      <c r="D44" s="90" t="s">
        <v>214</v>
      </c>
      <c r="E44" s="91">
        <v>5130</v>
      </c>
      <c r="F44" t="s">
        <v>76</v>
      </c>
    </row>
    <row r="45" spans="1:6">
      <c r="A45" s="86" t="s">
        <v>229</v>
      </c>
      <c r="B45" s="86" t="s">
        <v>230</v>
      </c>
      <c r="C45" s="86" t="s">
        <v>195</v>
      </c>
      <c r="D45" s="90" t="s">
        <v>214</v>
      </c>
      <c r="E45" s="91">
        <v>24975.98</v>
      </c>
      <c r="F45" t="s">
        <v>76</v>
      </c>
    </row>
    <row r="46" spans="1:6">
      <c r="A46" s="86" t="s">
        <v>123</v>
      </c>
      <c r="B46" s="86" t="s">
        <v>173</v>
      </c>
      <c r="C46" s="86" t="s">
        <v>213</v>
      </c>
      <c r="D46" s="90" t="s">
        <v>214</v>
      </c>
      <c r="E46" s="91">
        <v>12210</v>
      </c>
      <c r="F46" t="s">
        <v>76</v>
      </c>
    </row>
    <row r="47" spans="1:6">
      <c r="A47" s="86" t="s">
        <v>231</v>
      </c>
      <c r="B47" s="86" t="s">
        <v>232</v>
      </c>
      <c r="C47" s="86" t="s">
        <v>213</v>
      </c>
      <c r="D47" s="90" t="s">
        <v>214</v>
      </c>
      <c r="E47" s="91">
        <v>15903.89</v>
      </c>
      <c r="F47" t="s">
        <v>77</v>
      </c>
    </row>
    <row r="48" spans="1:6">
      <c r="A48" s="86" t="s">
        <v>233</v>
      </c>
      <c r="B48" s="86" t="s">
        <v>234</v>
      </c>
      <c r="C48" s="86" t="s">
        <v>213</v>
      </c>
      <c r="D48" s="90" t="s">
        <v>214</v>
      </c>
      <c r="E48" s="91">
        <v>10728.28</v>
      </c>
      <c r="F48" t="s">
        <v>76</v>
      </c>
    </row>
    <row r="49" spans="1:6">
      <c r="A49" s="93" t="s">
        <v>235</v>
      </c>
      <c r="B49" s="94" t="s">
        <v>236</v>
      </c>
      <c r="C49" s="229" t="s">
        <v>237</v>
      </c>
      <c r="D49" s="229"/>
      <c r="E49" s="229"/>
      <c r="F49" s="230"/>
    </row>
    <row r="50" spans="1:6">
      <c r="A50" s="86" t="s">
        <v>238</v>
      </c>
      <c r="B50" s="86" t="s">
        <v>236</v>
      </c>
      <c r="C50" s="86" t="s">
        <v>213</v>
      </c>
      <c r="D50" s="90" t="s">
        <v>214</v>
      </c>
      <c r="E50" s="91">
        <v>27077.759999999998</v>
      </c>
      <c r="F50" t="s">
        <v>77</v>
      </c>
    </row>
    <row r="51" spans="1:6">
      <c r="A51" s="86" t="s">
        <v>239</v>
      </c>
      <c r="B51" s="86" t="s">
        <v>240</v>
      </c>
      <c r="C51" s="86" t="s">
        <v>213</v>
      </c>
      <c r="D51" s="90" t="s">
        <v>214</v>
      </c>
      <c r="E51" s="91">
        <v>5709.4</v>
      </c>
      <c r="F51" t="s">
        <v>77</v>
      </c>
    </row>
    <row r="52" spans="1:6">
      <c r="A52" s="86" t="s">
        <v>241</v>
      </c>
      <c r="B52" s="86" t="s">
        <v>242</v>
      </c>
      <c r="C52" s="86" t="s">
        <v>213</v>
      </c>
      <c r="D52" s="90" t="s">
        <v>214</v>
      </c>
      <c r="E52" s="91">
        <v>40137.300000000003</v>
      </c>
      <c r="F52" t="s">
        <v>77</v>
      </c>
    </row>
    <row r="53" spans="1:6">
      <c r="A53" s="86" t="s">
        <v>243</v>
      </c>
      <c r="B53" s="86" t="s">
        <v>244</v>
      </c>
      <c r="C53" s="86" t="s">
        <v>213</v>
      </c>
      <c r="D53" s="90" t="s">
        <v>214</v>
      </c>
      <c r="E53" s="91">
        <v>23657.24</v>
      </c>
      <c r="F53" t="s">
        <v>77</v>
      </c>
    </row>
    <row r="54" spans="1:6">
      <c r="A54" s="86" t="s">
        <v>245</v>
      </c>
      <c r="B54" s="86" t="s">
        <v>246</v>
      </c>
      <c r="C54" s="86" t="s">
        <v>213</v>
      </c>
      <c r="D54" s="90" t="s">
        <v>214</v>
      </c>
      <c r="E54" s="91">
        <v>1090</v>
      </c>
      <c r="F54" t="s">
        <v>77</v>
      </c>
    </row>
    <row r="55" spans="1:6">
      <c r="A55" s="93" t="s">
        <v>247</v>
      </c>
      <c r="B55" s="94" t="s">
        <v>248</v>
      </c>
      <c r="C55" s="229" t="s">
        <v>237</v>
      </c>
      <c r="D55" s="229"/>
      <c r="E55" s="229"/>
      <c r="F55" s="230"/>
    </row>
    <row r="56" spans="1:6">
      <c r="A56" s="86" t="s">
        <v>128</v>
      </c>
      <c r="B56" s="86" t="s">
        <v>249</v>
      </c>
      <c r="C56" s="86" t="s">
        <v>195</v>
      </c>
      <c r="D56" s="90" t="s">
        <v>196</v>
      </c>
      <c r="E56" s="91">
        <v>28590</v>
      </c>
      <c r="F56" t="s">
        <v>77</v>
      </c>
    </row>
    <row r="57" spans="1:6">
      <c r="A57" s="86" t="s">
        <v>129</v>
      </c>
      <c r="B57" s="86" t="s">
        <v>185</v>
      </c>
      <c r="C57" s="86" t="s">
        <v>213</v>
      </c>
      <c r="D57" s="90" t="s">
        <v>214</v>
      </c>
      <c r="E57" s="91">
        <v>2076.4</v>
      </c>
      <c r="F57" t="s">
        <v>77</v>
      </c>
    </row>
    <row r="58" spans="1:6">
      <c r="A58" s="86" t="s">
        <v>130</v>
      </c>
      <c r="B58" s="86" t="s">
        <v>188</v>
      </c>
      <c r="C58" s="86" t="s">
        <v>213</v>
      </c>
      <c r="D58" s="90" t="s">
        <v>214</v>
      </c>
      <c r="E58" s="91">
        <v>1665.76</v>
      </c>
      <c r="F58" t="s">
        <v>77</v>
      </c>
    </row>
    <row r="59" spans="1:6">
      <c r="A59" s="86" t="s">
        <v>250</v>
      </c>
      <c r="B59" s="86" t="s">
        <v>251</v>
      </c>
      <c r="C59" s="86" t="s">
        <v>213</v>
      </c>
      <c r="D59" s="90" t="s">
        <v>214</v>
      </c>
      <c r="E59" s="91">
        <v>10845.07</v>
      </c>
      <c r="F59" t="s">
        <v>77</v>
      </c>
    </row>
    <row r="60" spans="1:6">
      <c r="A60" s="86" t="s">
        <v>252</v>
      </c>
      <c r="B60" s="86" t="s">
        <v>253</v>
      </c>
      <c r="C60" s="86" t="s">
        <v>213</v>
      </c>
      <c r="D60" s="90" t="s">
        <v>214</v>
      </c>
      <c r="E60" s="91">
        <v>27112.68</v>
      </c>
      <c r="F60" t="s">
        <v>77</v>
      </c>
    </row>
  </sheetData>
  <mergeCells count="2">
    <mergeCell ref="C49:F49"/>
    <mergeCell ref="C55:F5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3_Fmto InforFinanciero</vt:lpstr>
      <vt:lpstr>3_1 Fmto InforFinancieroDetalle</vt:lpstr>
      <vt:lpstr>Hoja1</vt:lpstr>
      <vt:lpstr>'3_1 Fmto InforFinancieroDetalle'!Área_de_impresión</vt:lpstr>
      <vt:lpstr>'3_Fmto InforFinanciero'!Área_de_impresión</vt:lpstr>
      <vt:lpstr>'3_Fmto InforFinanciero'!Títulos_a_imprimir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mgonzalez</dc:creator>
  <cp:lastModifiedBy>Roberto Bernal</cp:lastModifiedBy>
  <cp:lastPrinted>2016-10-07T17:59:08Z</cp:lastPrinted>
  <dcterms:created xsi:type="dcterms:W3CDTF">2009-06-24T14:36:37Z</dcterms:created>
  <dcterms:modified xsi:type="dcterms:W3CDTF">2016-10-07T17:59:10Z</dcterms:modified>
</cp:coreProperties>
</file>